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55" documentId="8_{6F10204E-8AFC-424A-B8C4-2EC1F0649DDC}" xr6:coauthVersionLast="47" xr6:coauthVersionMax="47" xr10:uidLastSave="{6B7086E3-1CB8-47BA-B4B4-FCC47EF2DF89}"/>
  <bookViews>
    <workbookView xWindow="-120" yWindow="-120" windowWidth="23280" windowHeight="14880" firstSheet="2" activeTab="2" xr2:uid="{9983C110-93CF-504C-9689-994AB68E4182}"/>
  </bookViews>
  <sheets>
    <sheet name="M" sheetId="9" state="hidden" r:id="rId1"/>
    <sheet name="D" sheetId="2" state="hidden" r:id="rId2"/>
    <sheet name="注文書" sheetId="1" r:id="rId3"/>
    <sheet name="カテゴリ選択リスト" sheetId="5" r:id="rId4"/>
  </sheets>
  <definedNames>
    <definedName name="_4本組用" localSheetId="1">D!$C$2:$X$1396</definedName>
    <definedName name="_4本組用_2" localSheetId="1">D!$C$2:$X$1395</definedName>
    <definedName name="_xlnm._FilterDatabase" localSheetId="1" hidden="1">D!$A$1:$Y$1396</definedName>
    <definedName name="先頭" localSheetId="1">D!$C$1:$X$1</definedName>
    <definedName name="先頭_1" localSheetId="1">D!$C$1:$X$1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78" i="2" l="1"/>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G24" i="1" l="1"/>
  <c r="G23" i="1"/>
  <c r="G22" i="1"/>
  <c r="G21" i="1"/>
  <c r="G20" i="1"/>
  <c r="G19" i="1"/>
  <c r="G18" i="1"/>
  <c r="G17" i="1"/>
  <c r="G16" i="1"/>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35" i="2"/>
  <c r="B34" i="2"/>
  <c r="B33" i="2"/>
  <c r="B32" i="2"/>
  <c r="B31" i="2"/>
  <c r="B30" i="2"/>
  <c r="B29" i="2"/>
  <c r="B28" i="2"/>
  <c r="B27" i="2"/>
  <c r="B26" i="2"/>
  <c r="B25" i="2"/>
  <c r="B24" i="2"/>
  <c r="B23" i="2"/>
  <c r="B22" i="2"/>
  <c r="B21" i="2"/>
  <c r="B20" i="2"/>
  <c r="B19" i="2"/>
  <c r="B18" i="2"/>
  <c r="B17" i="2"/>
  <c r="B16" i="2"/>
  <c r="B11" i="2"/>
  <c r="B10" i="2"/>
  <c r="B9" i="2"/>
  <c r="B8" i="2"/>
  <c r="B7" i="2"/>
  <c r="B6" i="2"/>
  <c r="B12" i="2"/>
  <c r="B13" i="2"/>
  <c r="B14" i="2"/>
  <c r="B15" i="2"/>
  <c r="B3" i="2"/>
  <c r="B4" i="2"/>
  <c r="B5" i="2"/>
  <c r="B2" i="2"/>
  <c r="A4" i="5"/>
  <c r="A5" i="5" s="1"/>
  <c r="C5" i="5" l="1"/>
  <c r="B5" i="5" s="1"/>
  <c r="A6" i="5"/>
  <c r="C4" i="5"/>
  <c r="B4" i="5" s="1"/>
  <c r="C3" i="5"/>
  <c r="B3" i="5" s="1"/>
  <c r="D3" i="5" l="1"/>
  <c r="G3" i="5"/>
  <c r="F3" i="5"/>
  <c r="E3" i="5"/>
  <c r="D4" i="5"/>
  <c r="E4" i="5"/>
  <c r="F4" i="5"/>
  <c r="G4" i="5"/>
  <c r="D5" i="5"/>
  <c r="E5" i="5"/>
  <c r="F5" i="5"/>
  <c r="G5" i="5"/>
  <c r="C6" i="5"/>
  <c r="B6" i="5" s="1"/>
  <c r="A7" i="5"/>
  <c r="D6" i="5" l="1"/>
  <c r="G6" i="5"/>
  <c r="F6" i="5"/>
  <c r="E6" i="5"/>
  <c r="C7" i="5"/>
  <c r="B7" i="5" s="1"/>
  <c r="A8" i="5"/>
  <c r="D7" i="5" l="1"/>
  <c r="E7" i="5"/>
  <c r="F7" i="5"/>
  <c r="G7" i="5"/>
  <c r="A9" i="5"/>
  <c r="C8" i="5"/>
  <c r="B8" i="5" s="1"/>
  <c r="D8" i="5" l="1"/>
  <c r="E8" i="5"/>
  <c r="G8" i="5"/>
  <c r="F8" i="5"/>
  <c r="C9" i="5"/>
  <c r="B9" i="5" s="1"/>
  <c r="A10" i="5"/>
  <c r="E25" i="1"/>
  <c r="G15" i="1"/>
  <c r="H15" i="1" s="1"/>
  <c r="C16" i="1"/>
  <c r="C17" i="1"/>
  <c r="C18" i="1"/>
  <c r="C19" i="1"/>
  <c r="C20" i="1"/>
  <c r="C21" i="1"/>
  <c r="C22" i="1"/>
  <c r="C23" i="1"/>
  <c r="C24" i="1"/>
  <c r="C15" i="1"/>
  <c r="H16" i="1"/>
  <c r="H17" i="1"/>
  <c r="H18" i="1"/>
  <c r="H19" i="1"/>
  <c r="H20" i="1"/>
  <c r="H21" i="1"/>
  <c r="H22" i="1"/>
  <c r="H23" i="1"/>
  <c r="H24" i="1"/>
  <c r="D16" i="1"/>
  <c r="D17" i="1"/>
  <c r="D18" i="1"/>
  <c r="D19" i="1"/>
  <c r="D20" i="1"/>
  <c r="D21" i="1"/>
  <c r="D22" i="1"/>
  <c r="D23" i="1"/>
  <c r="D24" i="1"/>
  <c r="D15" i="1"/>
  <c r="B16" i="1"/>
  <c r="B17" i="1"/>
  <c r="B18" i="1"/>
  <c r="B19" i="1"/>
  <c r="B20" i="1"/>
  <c r="B21" i="1"/>
  <c r="B22" i="1"/>
  <c r="B23" i="1"/>
  <c r="B24" i="1"/>
  <c r="B15" i="1"/>
  <c r="H3" i="1"/>
  <c r="H25" i="1" l="1"/>
  <c r="D9" i="5"/>
  <c r="F9" i="5"/>
  <c r="G9" i="5"/>
  <c r="E9" i="5"/>
  <c r="C10" i="5"/>
  <c r="B10" i="5" s="1"/>
  <c r="A11" i="5"/>
  <c r="D10" i="5" l="1"/>
  <c r="E10" i="5"/>
  <c r="F10" i="5"/>
  <c r="G10" i="5"/>
  <c r="C11" i="5"/>
  <c r="B11" i="5" s="1"/>
  <c r="A12" i="5"/>
  <c r="D11" i="5" l="1"/>
  <c r="F11" i="5"/>
  <c r="E11" i="5"/>
  <c r="G11" i="5"/>
  <c r="A13" i="5"/>
  <c r="C13" i="5" s="1"/>
  <c r="B13" i="5" s="1"/>
  <c r="C12" i="5"/>
  <c r="B12" i="5" s="1"/>
  <c r="D12" i="5" l="1"/>
  <c r="E12" i="5"/>
  <c r="F12" i="5"/>
  <c r="G12" i="5"/>
  <c r="D13" i="5"/>
  <c r="E13" i="5"/>
  <c r="F13" i="5"/>
  <c r="G13" i="5"/>
  <c r="A14" i="5"/>
  <c r="A15" i="5" l="1"/>
  <c r="C14" i="5"/>
  <c r="B14" i="5" s="1"/>
  <c r="D14" i="5" l="1"/>
  <c r="G14" i="5"/>
  <c r="E14" i="5"/>
  <c r="F14" i="5"/>
  <c r="A16" i="5"/>
  <c r="C15" i="5"/>
  <c r="B15" i="5" s="1"/>
  <c r="D15" i="5" l="1"/>
  <c r="E15" i="5"/>
  <c r="F15" i="5"/>
  <c r="G15" i="5"/>
  <c r="A17" i="5"/>
  <c r="C16" i="5"/>
  <c r="B16" i="5" s="1"/>
  <c r="D16" i="5" l="1"/>
  <c r="G16" i="5"/>
  <c r="E16" i="5"/>
  <c r="F16" i="5"/>
  <c r="A18" i="5"/>
  <c r="C17" i="5"/>
  <c r="B17" i="5" s="1"/>
  <c r="D17" i="5" l="1"/>
  <c r="F17" i="5"/>
  <c r="G17" i="5"/>
  <c r="E17" i="5"/>
  <c r="C18" i="5"/>
  <c r="B18" i="5" s="1"/>
  <c r="A19" i="5"/>
  <c r="D18" i="5" l="1"/>
  <c r="E18" i="5"/>
  <c r="F18" i="5"/>
  <c r="G18" i="5"/>
  <c r="C19" i="5"/>
  <c r="B19" i="5" s="1"/>
  <c r="A20" i="5"/>
  <c r="D19" i="5" l="1"/>
  <c r="F19" i="5"/>
  <c r="G19" i="5"/>
  <c r="E19" i="5"/>
  <c r="A21" i="5"/>
  <c r="C20" i="5"/>
  <c r="B20" i="5" s="1"/>
  <c r="D20" i="5" l="1"/>
  <c r="E20" i="5"/>
  <c r="F20" i="5"/>
  <c r="G20" i="5"/>
  <c r="A22" i="5"/>
  <c r="C21" i="5"/>
  <c r="B21" i="5" s="1"/>
  <c r="D21" i="5" l="1"/>
  <c r="E21" i="5"/>
  <c r="F21" i="5"/>
  <c r="G21" i="5"/>
  <c r="A23" i="5"/>
  <c r="C22" i="5"/>
  <c r="B22" i="5" s="1"/>
  <c r="D22" i="5" l="1"/>
  <c r="G22" i="5"/>
  <c r="E22" i="5"/>
  <c r="F22" i="5"/>
  <c r="C23" i="5"/>
  <c r="B23" i="5" s="1"/>
  <c r="A24" i="5"/>
  <c r="D23" i="5" l="1"/>
  <c r="E23" i="5"/>
  <c r="F23" i="5"/>
  <c r="G23" i="5"/>
  <c r="C24" i="5"/>
  <c r="B24" i="5" s="1"/>
  <c r="A25" i="5"/>
  <c r="D24" i="5" l="1"/>
  <c r="E24" i="5"/>
  <c r="F24" i="5"/>
  <c r="G24" i="5"/>
  <c r="A26" i="5"/>
  <c r="C25" i="5"/>
  <c r="B25" i="5" s="1"/>
  <c r="D25" i="5" l="1"/>
  <c r="F25" i="5"/>
  <c r="E25" i="5"/>
  <c r="G25" i="5"/>
  <c r="A27" i="5"/>
  <c r="C26" i="5"/>
  <c r="B26" i="5" s="1"/>
  <c r="D26" i="5" l="1"/>
  <c r="E26" i="5"/>
  <c r="F26" i="5"/>
  <c r="G26" i="5"/>
  <c r="C27" i="5"/>
  <c r="B27" i="5" s="1"/>
  <c r="A28" i="5"/>
  <c r="D27" i="5" l="1"/>
  <c r="F27" i="5"/>
  <c r="E27" i="5"/>
  <c r="G27" i="5"/>
  <c r="C28" i="5"/>
  <c r="B28" i="5" s="1"/>
  <c r="A29" i="5"/>
  <c r="D28" i="5" l="1"/>
  <c r="E28" i="5"/>
  <c r="F28" i="5"/>
  <c r="G28" i="5"/>
  <c r="C29" i="5"/>
  <c r="B29" i="5" s="1"/>
  <c r="A30" i="5"/>
  <c r="D29" i="5" l="1"/>
  <c r="E29" i="5"/>
  <c r="F29" i="5"/>
  <c r="G29" i="5"/>
  <c r="C30" i="5"/>
  <c r="B30" i="5" s="1"/>
  <c r="A31" i="5"/>
  <c r="D30" i="5" l="1"/>
  <c r="G30" i="5"/>
  <c r="F30" i="5"/>
  <c r="E30" i="5"/>
  <c r="C31" i="5"/>
  <c r="B31" i="5" s="1"/>
  <c r="A32" i="5"/>
  <c r="D31" i="5" l="1"/>
  <c r="E31" i="5"/>
  <c r="F31" i="5"/>
  <c r="G31" i="5"/>
  <c r="C32" i="5"/>
  <c r="B32" i="5" s="1"/>
  <c r="A33" i="5"/>
  <c r="D32" i="5" l="1"/>
  <c r="G32" i="5"/>
  <c r="E32" i="5"/>
  <c r="F32" i="5"/>
  <c r="C33" i="5"/>
  <c r="B33" i="5" s="1"/>
  <c r="A34" i="5"/>
  <c r="D33" i="5" l="1"/>
  <c r="F33" i="5"/>
  <c r="G33" i="5"/>
  <c r="E33" i="5"/>
  <c r="A35" i="5"/>
  <c r="C34" i="5"/>
  <c r="B34" i="5" s="1"/>
  <c r="D34" i="5" l="1"/>
  <c r="E34" i="5"/>
  <c r="F34" i="5"/>
  <c r="G34" i="5"/>
  <c r="A36" i="5"/>
  <c r="C35" i="5"/>
  <c r="B35" i="5" s="1"/>
  <c r="D35" i="5" l="1"/>
  <c r="F35" i="5"/>
  <c r="E35" i="5"/>
  <c r="G35" i="5"/>
  <c r="A37" i="5"/>
  <c r="C36" i="5"/>
  <c r="B36" i="5" s="1"/>
  <c r="D36" i="5" l="1"/>
  <c r="E36" i="5"/>
  <c r="F36" i="5"/>
  <c r="G36" i="5"/>
  <c r="A38" i="5"/>
  <c r="C37" i="5"/>
  <c r="B37" i="5" s="1"/>
  <c r="D37" i="5" l="1"/>
  <c r="E37" i="5"/>
  <c r="F37" i="5"/>
  <c r="G37" i="5"/>
  <c r="A39" i="5"/>
  <c r="C38" i="5"/>
  <c r="B38" i="5" s="1"/>
  <c r="D38" i="5" l="1"/>
  <c r="G38" i="5"/>
  <c r="E38" i="5"/>
  <c r="F38" i="5"/>
  <c r="A40" i="5"/>
  <c r="C39" i="5"/>
  <c r="B39" i="5" s="1"/>
  <c r="D39" i="5" l="1"/>
  <c r="E39" i="5"/>
  <c r="F39" i="5"/>
  <c r="G39" i="5"/>
  <c r="A41" i="5"/>
  <c r="C40" i="5"/>
  <c r="B40" i="5" s="1"/>
  <c r="D40" i="5" l="1"/>
  <c r="E40" i="5"/>
  <c r="G40" i="5"/>
  <c r="F40" i="5"/>
  <c r="A42" i="5"/>
  <c r="C41" i="5"/>
  <c r="B41" i="5" s="1"/>
  <c r="D41" i="5" l="1"/>
  <c r="F41" i="5"/>
  <c r="E41" i="5"/>
  <c r="G41" i="5"/>
  <c r="A43" i="5"/>
  <c r="C42" i="5"/>
  <c r="B42" i="5" s="1"/>
  <c r="D42" i="5" l="1"/>
  <c r="E42" i="5"/>
  <c r="F42" i="5"/>
  <c r="G42" i="5"/>
  <c r="A44" i="5"/>
  <c r="C43" i="5"/>
  <c r="B43" i="5" s="1"/>
  <c r="D43" i="5" l="1"/>
  <c r="G43" i="5"/>
  <c r="E43" i="5"/>
  <c r="F43" i="5"/>
  <c r="A45" i="5"/>
  <c r="C44" i="5"/>
  <c r="B44" i="5" s="1"/>
  <c r="D44" i="5" l="1"/>
  <c r="E44" i="5"/>
  <c r="F44" i="5"/>
  <c r="G44" i="5"/>
  <c r="A46" i="5"/>
  <c r="C45" i="5"/>
  <c r="B45" i="5" s="1"/>
  <c r="D45" i="5" l="1"/>
  <c r="E45" i="5"/>
  <c r="F45" i="5"/>
  <c r="G45" i="5"/>
  <c r="A47" i="5"/>
  <c r="C46" i="5"/>
  <c r="B46" i="5" s="1"/>
  <c r="D46" i="5" l="1"/>
  <c r="G46" i="5"/>
  <c r="E46" i="5"/>
  <c r="F46" i="5"/>
  <c r="A48" i="5"/>
  <c r="C47" i="5"/>
  <c r="B47" i="5" s="1"/>
  <c r="D47" i="5" l="1"/>
  <c r="E47" i="5"/>
  <c r="F47" i="5"/>
  <c r="G47" i="5"/>
  <c r="A49" i="5"/>
  <c r="C48" i="5"/>
  <c r="B48" i="5" s="1"/>
  <c r="D48" i="5" l="1"/>
  <c r="G48" i="5"/>
  <c r="E48" i="5"/>
  <c r="F48" i="5"/>
  <c r="A50" i="5"/>
  <c r="C49" i="5"/>
  <c r="B49" i="5" s="1"/>
  <c r="D49" i="5" l="1"/>
  <c r="F49" i="5"/>
  <c r="G49" i="5"/>
  <c r="E49" i="5"/>
  <c r="A51" i="5"/>
  <c r="C50" i="5"/>
  <c r="B50" i="5" s="1"/>
  <c r="D50" i="5" l="1"/>
  <c r="E50" i="5"/>
  <c r="F50" i="5"/>
  <c r="G50" i="5"/>
  <c r="A52" i="5"/>
  <c r="C51" i="5"/>
  <c r="B51" i="5" s="1"/>
  <c r="C52" i="5" l="1"/>
  <c r="A53" i="5"/>
  <c r="D51" i="5"/>
  <c r="G51" i="5"/>
  <c r="F51" i="5"/>
  <c r="E51" i="5"/>
  <c r="G52" i="5" l="1"/>
  <c r="B52" i="5"/>
  <c r="F52" i="5"/>
  <c r="E52" i="5"/>
  <c r="D52" i="5"/>
  <c r="C53" i="5"/>
  <c r="B53" i="5" s="1"/>
  <c r="A54" i="5"/>
  <c r="A55" i="5" l="1"/>
  <c r="C54" i="5"/>
  <c r="B54" i="5" s="1"/>
  <c r="F53" i="5"/>
  <c r="G53" i="5"/>
  <c r="D53" i="5"/>
  <c r="E53" i="5"/>
  <c r="D54" i="5" l="1"/>
  <c r="E54" i="5"/>
  <c r="F54" i="5"/>
  <c r="G54" i="5"/>
  <c r="A56" i="5"/>
  <c r="C55" i="5"/>
  <c r="B55" i="5" s="1"/>
  <c r="E55" i="5" l="1"/>
  <c r="G55" i="5"/>
  <c r="F55" i="5"/>
  <c r="D55" i="5"/>
  <c r="C56" i="5"/>
  <c r="B56" i="5" s="1"/>
  <c r="A57" i="5"/>
  <c r="G56" i="5" l="1"/>
  <c r="D56" i="5"/>
  <c r="E56" i="5"/>
  <c r="F56" i="5"/>
  <c r="A58" i="5"/>
  <c r="C57" i="5"/>
  <c r="B57" i="5" s="1"/>
  <c r="F57" i="5" l="1"/>
  <c r="G57" i="5"/>
  <c r="D57" i="5"/>
  <c r="E57" i="5"/>
  <c r="C58" i="5"/>
  <c r="B58" i="5" s="1"/>
  <c r="A59" i="5"/>
  <c r="A60" i="5" l="1"/>
  <c r="C59" i="5"/>
  <c r="B59" i="5" s="1"/>
  <c r="G58" i="5"/>
  <c r="E58" i="5"/>
  <c r="F58" i="5"/>
  <c r="D58" i="5"/>
  <c r="E59" i="5" l="1"/>
  <c r="F59" i="5"/>
  <c r="G59" i="5"/>
  <c r="D59" i="5"/>
  <c r="C60" i="5"/>
  <c r="B60" i="5" s="1"/>
  <c r="A61" i="5"/>
  <c r="C61" i="5" l="1"/>
  <c r="B61" i="5" s="1"/>
  <c r="A62" i="5"/>
  <c r="D60" i="5"/>
  <c r="G60" i="5"/>
  <c r="E60" i="5"/>
  <c r="F60" i="5"/>
  <c r="C62" i="5" l="1"/>
  <c r="B62" i="5" s="1"/>
  <c r="A63" i="5"/>
  <c r="F61" i="5"/>
  <c r="E61" i="5"/>
  <c r="G61" i="5"/>
  <c r="D61" i="5"/>
  <c r="D62" i="5" l="1"/>
  <c r="F62" i="5"/>
  <c r="E62" i="5"/>
  <c r="G62" i="5"/>
  <c r="C63" i="5"/>
  <c r="B63" i="5" s="1"/>
  <c r="A64" i="5"/>
  <c r="A65" i="5" l="1"/>
  <c r="C64" i="5"/>
  <c r="B64" i="5" s="1"/>
  <c r="E63" i="5"/>
  <c r="F63" i="5"/>
  <c r="G63" i="5"/>
  <c r="D63" i="5"/>
  <c r="D64" i="5" l="1"/>
  <c r="E64" i="5"/>
  <c r="G64" i="5"/>
  <c r="F64" i="5"/>
  <c r="A66" i="5"/>
  <c r="C65" i="5"/>
  <c r="B65" i="5" s="1"/>
  <c r="C66" i="5" l="1"/>
  <c r="B66" i="5" s="1"/>
  <c r="A67" i="5"/>
  <c r="F65" i="5"/>
  <c r="D65" i="5"/>
  <c r="G65" i="5"/>
  <c r="E65" i="5"/>
  <c r="F66" i="5" l="1"/>
  <c r="E66" i="5"/>
  <c r="G66" i="5"/>
  <c r="D66" i="5"/>
  <c r="C67" i="5"/>
  <c r="B67" i="5" s="1"/>
  <c r="A68" i="5"/>
  <c r="A69" i="5" l="1"/>
  <c r="C68" i="5"/>
  <c r="B68" i="5" s="1"/>
  <c r="E67" i="5"/>
  <c r="F67" i="5"/>
  <c r="D67" i="5"/>
  <c r="G67" i="5"/>
  <c r="C69" i="5" l="1"/>
  <c r="B69" i="5" s="1"/>
  <c r="A70" i="5"/>
  <c r="G68" i="5"/>
  <c r="D68" i="5"/>
  <c r="E68" i="5"/>
  <c r="F68" i="5"/>
  <c r="D69" i="5" l="1"/>
  <c r="F69" i="5"/>
  <c r="E69" i="5"/>
  <c r="G69" i="5"/>
  <c r="A71" i="5"/>
  <c r="C70" i="5"/>
  <c r="B70" i="5" s="1"/>
  <c r="E70" i="5" l="1"/>
  <c r="G70" i="5"/>
  <c r="F70" i="5"/>
  <c r="D70" i="5"/>
  <c r="A72" i="5"/>
  <c r="C71" i="5"/>
  <c r="B71" i="5" s="1"/>
  <c r="F71" i="5" l="1"/>
  <c r="D71" i="5"/>
  <c r="G71" i="5"/>
  <c r="E71" i="5"/>
  <c r="A73" i="5"/>
  <c r="C72" i="5"/>
  <c r="B72" i="5" s="1"/>
  <c r="D72" i="5" l="1"/>
  <c r="E72" i="5"/>
  <c r="F72" i="5"/>
  <c r="G72" i="5"/>
  <c r="C73" i="5"/>
  <c r="B73" i="5" s="1"/>
  <c r="A74" i="5"/>
  <c r="A75" i="5" l="1"/>
  <c r="C74" i="5"/>
  <c r="B74" i="5" s="1"/>
  <c r="G73" i="5"/>
  <c r="E73" i="5"/>
  <c r="D73" i="5"/>
  <c r="F73" i="5"/>
  <c r="E74" i="5" l="1"/>
  <c r="F74" i="5"/>
  <c r="G74" i="5"/>
  <c r="D74" i="5"/>
  <c r="A76" i="5"/>
  <c r="C75" i="5"/>
  <c r="B75" i="5" s="1"/>
  <c r="E75" i="5" l="1"/>
  <c r="G75" i="5"/>
  <c r="D75" i="5"/>
  <c r="F75" i="5"/>
  <c r="A77" i="5"/>
  <c r="C76" i="5"/>
  <c r="B76" i="5" s="1"/>
  <c r="E76" i="5" l="1"/>
  <c r="F76" i="5"/>
  <c r="D76" i="5"/>
  <c r="G76" i="5"/>
  <c r="C77" i="5"/>
  <c r="B77" i="5" s="1"/>
  <c r="A78" i="5"/>
  <c r="A79" i="5" l="1"/>
  <c r="C78" i="5"/>
  <c r="B78" i="5" s="1"/>
  <c r="F77" i="5"/>
  <c r="G77" i="5"/>
  <c r="E77" i="5"/>
  <c r="D77" i="5"/>
  <c r="A80" i="5" l="1"/>
  <c r="C79" i="5"/>
  <c r="B79" i="5" s="1"/>
  <c r="D78" i="5"/>
  <c r="F78" i="5"/>
  <c r="G78" i="5"/>
  <c r="E78" i="5"/>
  <c r="A81" i="5" l="1"/>
  <c r="C80" i="5"/>
  <c r="B80" i="5" s="1"/>
  <c r="G79" i="5"/>
  <c r="F79" i="5"/>
  <c r="E79" i="5"/>
  <c r="D79" i="5"/>
  <c r="D80" i="5" l="1"/>
  <c r="E80" i="5"/>
  <c r="F80" i="5"/>
  <c r="G80" i="5"/>
  <c r="A82" i="5"/>
  <c r="C81" i="5"/>
  <c r="B81" i="5" s="1"/>
  <c r="D81" i="5" l="1"/>
  <c r="G81" i="5"/>
  <c r="E81" i="5"/>
  <c r="F81" i="5"/>
  <c r="C82" i="5"/>
  <c r="B82" i="5" s="1"/>
  <c r="A83" i="5"/>
  <c r="F82" i="5" l="1"/>
  <c r="G82" i="5"/>
  <c r="E82" i="5"/>
  <c r="D82" i="5"/>
  <c r="C83" i="5"/>
  <c r="B83" i="5" s="1"/>
  <c r="A84" i="5"/>
  <c r="A85" i="5" l="1"/>
  <c r="C84" i="5"/>
  <c r="B84" i="5" s="1"/>
  <c r="G83" i="5"/>
  <c r="F83" i="5"/>
  <c r="D83" i="5"/>
  <c r="E83" i="5"/>
  <c r="F84" i="5" l="1"/>
  <c r="G84" i="5"/>
  <c r="D84" i="5"/>
  <c r="E84" i="5"/>
  <c r="A86" i="5"/>
  <c r="C85" i="5"/>
  <c r="B85" i="5" s="1"/>
  <c r="F85" i="5" l="1"/>
  <c r="E85" i="5"/>
  <c r="G85" i="5"/>
  <c r="D85" i="5"/>
  <c r="C86" i="5"/>
  <c r="B86" i="5" s="1"/>
  <c r="A87" i="5"/>
  <c r="C87" i="5" l="1"/>
  <c r="B87" i="5" s="1"/>
  <c r="A88" i="5"/>
  <c r="G86" i="5"/>
  <c r="D86" i="5"/>
  <c r="E86" i="5"/>
  <c r="F86" i="5"/>
  <c r="A89" i="5" l="1"/>
  <c r="C88" i="5"/>
  <c r="B88" i="5" s="1"/>
  <c r="D87" i="5"/>
  <c r="G87" i="5"/>
  <c r="E87" i="5"/>
  <c r="F87" i="5"/>
  <c r="F88" i="5" l="1"/>
  <c r="E88" i="5"/>
  <c r="D88" i="5"/>
  <c r="G88" i="5"/>
  <c r="A90" i="5"/>
  <c r="C89" i="5"/>
  <c r="B89" i="5" s="1"/>
  <c r="G89" i="5" l="1"/>
  <c r="D89" i="5"/>
  <c r="F89" i="5"/>
  <c r="E89" i="5"/>
  <c r="A91" i="5"/>
  <c r="C90" i="5"/>
  <c r="B90" i="5" s="1"/>
  <c r="D90" i="5" l="1"/>
  <c r="F90" i="5"/>
  <c r="E90" i="5"/>
  <c r="G90" i="5"/>
  <c r="C91" i="5"/>
  <c r="B91" i="5" s="1"/>
  <c r="A92" i="5"/>
  <c r="C92" i="5" l="1"/>
  <c r="B92" i="5" s="1"/>
  <c r="A93" i="5"/>
  <c r="E91" i="5"/>
  <c r="F91" i="5"/>
  <c r="G91" i="5"/>
  <c r="D91" i="5"/>
  <c r="E92" i="5" l="1"/>
  <c r="F92" i="5"/>
  <c r="D92" i="5"/>
  <c r="G92" i="5"/>
  <c r="C93" i="5"/>
  <c r="B93" i="5" s="1"/>
  <c r="A94" i="5"/>
  <c r="C94" i="5" l="1"/>
  <c r="B94" i="5" s="1"/>
  <c r="A95" i="5"/>
  <c r="F93" i="5"/>
  <c r="G93" i="5"/>
  <c r="E93" i="5"/>
  <c r="D93" i="5"/>
  <c r="G94" i="5" l="1"/>
  <c r="D94" i="5"/>
  <c r="F94" i="5"/>
  <c r="E94" i="5"/>
  <c r="A96" i="5"/>
  <c r="C95" i="5"/>
  <c r="B95" i="5" s="1"/>
  <c r="A97" i="5" l="1"/>
  <c r="C96" i="5"/>
  <c r="B96" i="5" s="1"/>
  <c r="F95" i="5"/>
  <c r="E95" i="5"/>
  <c r="G95" i="5"/>
  <c r="D95" i="5"/>
  <c r="F96" i="5" l="1"/>
  <c r="D96" i="5"/>
  <c r="E96" i="5"/>
  <c r="G96" i="5"/>
  <c r="C97" i="5"/>
  <c r="B97" i="5" s="1"/>
  <c r="A98" i="5"/>
  <c r="D97" i="5" l="1"/>
  <c r="G97" i="5"/>
  <c r="E97" i="5"/>
  <c r="F97" i="5"/>
  <c r="C98" i="5"/>
  <c r="B98" i="5" s="1"/>
  <c r="A99" i="5"/>
  <c r="C99" i="5" l="1"/>
  <c r="B99" i="5" s="1"/>
  <c r="A100" i="5"/>
  <c r="E98" i="5"/>
  <c r="D98" i="5"/>
  <c r="F98" i="5"/>
  <c r="G98" i="5"/>
  <c r="G99" i="5" l="1"/>
  <c r="F99" i="5"/>
  <c r="D99" i="5"/>
  <c r="E99" i="5"/>
  <c r="A101" i="5"/>
  <c r="C100" i="5"/>
  <c r="B100" i="5" s="1"/>
  <c r="D100" i="5" l="1"/>
  <c r="E100" i="5"/>
  <c r="F100" i="5"/>
  <c r="G100" i="5"/>
  <c r="C101" i="5"/>
  <c r="B101" i="5" s="1"/>
  <c r="A102" i="5"/>
  <c r="C102" i="5" l="1"/>
  <c r="B102" i="5" s="1"/>
  <c r="A103" i="5"/>
  <c r="D101" i="5"/>
  <c r="E101" i="5"/>
  <c r="F101" i="5"/>
  <c r="G101" i="5"/>
  <c r="D102" i="5" l="1"/>
  <c r="E102" i="5"/>
  <c r="F102" i="5"/>
  <c r="G102" i="5"/>
  <c r="A104" i="5"/>
  <c r="C103" i="5"/>
  <c r="B103" i="5" s="1"/>
  <c r="F103" i="5" l="1"/>
  <c r="G103" i="5"/>
  <c r="E103" i="5"/>
  <c r="D103" i="5"/>
  <c r="C104" i="5"/>
  <c r="B104" i="5" s="1"/>
  <c r="A105" i="5"/>
  <c r="C105" i="5" l="1"/>
  <c r="B105" i="5" s="1"/>
  <c r="A106" i="5"/>
  <c r="D104" i="5"/>
  <c r="F104" i="5"/>
  <c r="E104" i="5"/>
  <c r="G104" i="5"/>
  <c r="E105" i="5" l="1"/>
  <c r="F105" i="5"/>
  <c r="G105" i="5"/>
  <c r="D105" i="5"/>
  <c r="A107" i="5"/>
  <c r="C106" i="5"/>
  <c r="B106" i="5" s="1"/>
  <c r="D106" i="5" l="1"/>
  <c r="G106" i="5"/>
  <c r="E106" i="5"/>
  <c r="F106" i="5"/>
  <c r="A108" i="5"/>
  <c r="C107" i="5"/>
  <c r="B107" i="5" s="1"/>
  <c r="F107" i="5" l="1"/>
  <c r="G107" i="5"/>
  <c r="D107" i="5"/>
  <c r="E107" i="5"/>
  <c r="C108" i="5"/>
  <c r="B108" i="5" s="1"/>
  <c r="A109" i="5"/>
  <c r="C109" i="5" l="1"/>
  <c r="B109" i="5" s="1"/>
  <c r="A110" i="5"/>
  <c r="F108" i="5"/>
  <c r="G108" i="5"/>
  <c r="D108" i="5"/>
  <c r="E108" i="5"/>
  <c r="F109" i="5" l="1"/>
  <c r="G109" i="5"/>
  <c r="D109" i="5"/>
  <c r="E109" i="5"/>
  <c r="A111" i="5"/>
  <c r="C110" i="5"/>
  <c r="B110" i="5" s="1"/>
  <c r="G110" i="5" l="1"/>
  <c r="D110" i="5"/>
  <c r="E110" i="5"/>
  <c r="F110" i="5"/>
  <c r="A112" i="5"/>
  <c r="C111" i="5"/>
  <c r="B111" i="5" s="1"/>
  <c r="E111" i="5" l="1"/>
  <c r="F111" i="5"/>
  <c r="G111" i="5"/>
  <c r="D111" i="5"/>
  <c r="A113" i="5"/>
  <c r="C112" i="5"/>
  <c r="B112" i="5" s="1"/>
  <c r="G112" i="5" l="1"/>
  <c r="E112" i="5"/>
  <c r="D112" i="5"/>
  <c r="F112" i="5"/>
  <c r="C113" i="5"/>
  <c r="B113" i="5" s="1"/>
  <c r="A114" i="5"/>
  <c r="E113" i="5" l="1"/>
  <c r="F113" i="5"/>
  <c r="G113" i="5"/>
  <c r="D113" i="5"/>
  <c r="A115" i="5"/>
  <c r="C114" i="5"/>
  <c r="B114" i="5" s="1"/>
  <c r="F114" i="5" l="1"/>
  <c r="E114" i="5"/>
  <c r="G114" i="5"/>
  <c r="D114" i="5"/>
  <c r="A116" i="5"/>
  <c r="C115" i="5"/>
  <c r="B115" i="5" s="1"/>
  <c r="D115" i="5" l="1"/>
  <c r="G115" i="5"/>
  <c r="E115" i="5"/>
  <c r="F115" i="5"/>
  <c r="A117" i="5"/>
  <c r="C116" i="5"/>
  <c r="B116" i="5" s="1"/>
  <c r="E116" i="5" l="1"/>
  <c r="G116" i="5"/>
  <c r="D116" i="5"/>
  <c r="F116" i="5"/>
  <c r="C117" i="5"/>
  <c r="B117" i="5" s="1"/>
  <c r="A118" i="5"/>
  <c r="C118" i="5" l="1"/>
  <c r="B118" i="5" s="1"/>
  <c r="A119" i="5"/>
  <c r="D117" i="5"/>
  <c r="F117" i="5"/>
  <c r="E117" i="5"/>
  <c r="G117" i="5"/>
  <c r="F118" i="5" l="1"/>
  <c r="G118" i="5"/>
  <c r="E118" i="5"/>
  <c r="D118" i="5"/>
  <c r="C119" i="5"/>
  <c r="B119" i="5" s="1"/>
  <c r="A120" i="5"/>
  <c r="D119" i="5" l="1"/>
  <c r="E119" i="5"/>
  <c r="F119" i="5"/>
  <c r="G119" i="5"/>
  <c r="C120" i="5"/>
  <c r="B120" i="5" s="1"/>
  <c r="A121" i="5"/>
  <c r="F120" i="5" l="1"/>
  <c r="G120" i="5"/>
  <c r="D120" i="5"/>
  <c r="E120" i="5"/>
  <c r="A122" i="5"/>
  <c r="C121" i="5"/>
  <c r="B121" i="5" s="1"/>
  <c r="D121" i="5" l="1"/>
  <c r="E121" i="5"/>
  <c r="F121" i="5"/>
  <c r="G121" i="5"/>
  <c r="A123" i="5"/>
  <c r="C122" i="5"/>
  <c r="B122" i="5" s="1"/>
  <c r="G122" i="5" l="1"/>
  <c r="E122" i="5"/>
  <c r="D122" i="5"/>
  <c r="F122" i="5"/>
  <c r="C123" i="5"/>
  <c r="B123" i="5" s="1"/>
  <c r="A124" i="5"/>
  <c r="A125" i="5" l="1"/>
  <c r="C124" i="5"/>
  <c r="B124" i="5" s="1"/>
  <c r="G123" i="5"/>
  <c r="F123" i="5"/>
  <c r="D123" i="5"/>
  <c r="E123" i="5"/>
  <c r="F124" i="5" l="1"/>
  <c r="G124" i="5"/>
  <c r="E124" i="5"/>
  <c r="D124" i="5"/>
  <c r="C125" i="5"/>
  <c r="B125" i="5" s="1"/>
  <c r="A126" i="5"/>
  <c r="C126" i="5" l="1"/>
  <c r="B126" i="5" s="1"/>
  <c r="A127" i="5"/>
  <c r="D125" i="5"/>
  <c r="F125" i="5"/>
  <c r="E125" i="5"/>
  <c r="G125" i="5"/>
  <c r="C127" i="5" l="1"/>
  <c r="B127" i="5" s="1"/>
  <c r="A128" i="5"/>
  <c r="F126" i="5"/>
  <c r="G126" i="5"/>
  <c r="D126" i="5"/>
  <c r="E126" i="5"/>
  <c r="A129" i="5" l="1"/>
  <c r="C128" i="5"/>
  <c r="B128" i="5" s="1"/>
  <c r="G127" i="5"/>
  <c r="E127" i="5"/>
  <c r="F127" i="5"/>
  <c r="D127" i="5"/>
  <c r="F128" i="5" l="1"/>
  <c r="G128" i="5"/>
  <c r="E128" i="5"/>
  <c r="D128" i="5"/>
  <c r="A130" i="5"/>
  <c r="C129" i="5"/>
  <c r="B129" i="5" s="1"/>
  <c r="D129" i="5" l="1"/>
  <c r="E129" i="5"/>
  <c r="F129" i="5"/>
  <c r="G129" i="5"/>
  <c r="C130" i="5"/>
  <c r="B130" i="5" s="1"/>
  <c r="A131" i="5"/>
  <c r="C131" i="5" l="1"/>
  <c r="B131" i="5" s="1"/>
  <c r="A132" i="5"/>
  <c r="F130" i="5"/>
  <c r="D130" i="5"/>
  <c r="G130" i="5"/>
  <c r="E130" i="5"/>
  <c r="D131" i="5" l="1"/>
  <c r="G131" i="5"/>
  <c r="E131" i="5"/>
  <c r="F131" i="5"/>
  <c r="C132" i="5"/>
  <c r="B132" i="5" s="1"/>
  <c r="A133" i="5"/>
  <c r="A134" i="5" l="1"/>
  <c r="C133" i="5"/>
  <c r="B133" i="5" s="1"/>
  <c r="D132" i="5"/>
  <c r="E132" i="5"/>
  <c r="F132" i="5"/>
  <c r="G132" i="5"/>
  <c r="C134" i="5" l="1"/>
  <c r="B134" i="5" s="1"/>
  <c r="A135" i="5"/>
  <c r="F133" i="5"/>
  <c r="D133" i="5"/>
  <c r="E133" i="5"/>
  <c r="G133" i="5"/>
  <c r="D134" i="5" l="1"/>
  <c r="E134" i="5"/>
  <c r="F134" i="5"/>
  <c r="G134" i="5"/>
  <c r="C135" i="5"/>
  <c r="B135" i="5" s="1"/>
  <c r="A136" i="5"/>
  <c r="A137" i="5" l="1"/>
  <c r="C136" i="5"/>
  <c r="B136" i="5" s="1"/>
  <c r="F135" i="5"/>
  <c r="D135" i="5"/>
  <c r="E135" i="5"/>
  <c r="G135" i="5"/>
  <c r="D136" i="5" l="1"/>
  <c r="F136" i="5"/>
  <c r="G136" i="5"/>
  <c r="E136" i="5"/>
  <c r="C137" i="5"/>
  <c r="B137" i="5" s="1"/>
  <c r="A138" i="5"/>
  <c r="C138" i="5" l="1"/>
  <c r="B138" i="5" s="1"/>
  <c r="A139" i="5"/>
  <c r="F137" i="5"/>
  <c r="G137" i="5"/>
  <c r="D137" i="5"/>
  <c r="E137" i="5"/>
  <c r="G138" i="5" l="1"/>
  <c r="F138" i="5"/>
  <c r="D138" i="5"/>
  <c r="E138" i="5"/>
  <c r="A140" i="5"/>
  <c r="C139" i="5"/>
  <c r="B139" i="5" s="1"/>
  <c r="G139" i="5" l="1"/>
  <c r="D139" i="5"/>
  <c r="E139" i="5"/>
  <c r="F139" i="5"/>
  <c r="C140" i="5"/>
  <c r="B140" i="5" s="1"/>
  <c r="A141" i="5"/>
  <c r="C141" i="5" l="1"/>
  <c r="B141" i="5" s="1"/>
  <c r="A142" i="5"/>
  <c r="D140" i="5"/>
  <c r="E140" i="5"/>
  <c r="F140" i="5"/>
  <c r="G140" i="5"/>
  <c r="F141" i="5" l="1"/>
  <c r="G141" i="5"/>
  <c r="D141" i="5"/>
  <c r="E141" i="5"/>
  <c r="C142" i="5"/>
  <c r="B142" i="5" s="1"/>
  <c r="A143" i="5"/>
  <c r="C143" i="5" l="1"/>
  <c r="B143" i="5" s="1"/>
  <c r="A144" i="5"/>
  <c r="D142" i="5"/>
  <c r="F142" i="5"/>
  <c r="E142" i="5"/>
  <c r="G142" i="5"/>
  <c r="D143" i="5" l="1"/>
  <c r="G143" i="5"/>
  <c r="E143" i="5"/>
  <c r="F143" i="5"/>
  <c r="A145" i="5"/>
  <c r="C144" i="5"/>
  <c r="B144" i="5" s="1"/>
  <c r="A146" i="5" l="1"/>
  <c r="C145" i="5"/>
  <c r="B145" i="5" s="1"/>
  <c r="D144" i="5"/>
  <c r="E144" i="5"/>
  <c r="F144" i="5"/>
  <c r="G144" i="5"/>
  <c r="G145" i="5" l="1"/>
  <c r="E145" i="5"/>
  <c r="D145" i="5"/>
  <c r="F145" i="5"/>
  <c r="A147" i="5"/>
  <c r="C146" i="5"/>
  <c r="B146" i="5" s="1"/>
  <c r="F146" i="5" l="1"/>
  <c r="D146" i="5"/>
  <c r="G146" i="5"/>
  <c r="E146" i="5"/>
  <c r="A148" i="5"/>
  <c r="C147" i="5"/>
  <c r="B147" i="5" s="1"/>
  <c r="D147" i="5" l="1"/>
  <c r="E147" i="5"/>
  <c r="F147" i="5"/>
  <c r="G147" i="5"/>
  <c r="A149" i="5"/>
  <c r="C148" i="5"/>
  <c r="B148" i="5" s="1"/>
  <c r="D148" i="5" l="1"/>
  <c r="G148" i="5"/>
  <c r="E148" i="5"/>
  <c r="F148" i="5"/>
  <c r="A150" i="5"/>
  <c r="C149" i="5"/>
  <c r="B149" i="5" s="1"/>
  <c r="F149" i="5" l="1"/>
  <c r="G149" i="5"/>
  <c r="D149" i="5"/>
  <c r="E149" i="5"/>
  <c r="C150" i="5"/>
  <c r="B150" i="5" s="1"/>
  <c r="A151" i="5"/>
  <c r="A152" i="5" l="1"/>
  <c r="C152" i="5" s="1"/>
  <c r="B152" i="5" s="1"/>
  <c r="C151" i="5"/>
  <c r="B151" i="5" s="1"/>
  <c r="E150" i="5"/>
  <c r="F150" i="5"/>
  <c r="G150" i="5"/>
  <c r="D150" i="5"/>
  <c r="D151" i="5" l="1"/>
  <c r="F151" i="5"/>
  <c r="G151" i="5"/>
  <c r="E151" i="5"/>
  <c r="D152" i="5"/>
  <c r="E152" i="5"/>
  <c r="F152" i="5"/>
  <c r="G152"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F243513-B0BA-3B4B-B151-4CEDB5D8050E}" name="4本組用" type="6" refreshedVersion="8" background="1" saveData="1">
    <textPr codePage="932" sourceFile="/Users/macmini2020/Desktop/4本組用.csv" comma="1">
      <textFields count="22">
        <textField/>
        <textField/>
        <textField/>
        <textField/>
        <textField/>
        <textField/>
        <textField/>
        <textField/>
        <textField/>
        <textField/>
        <textField/>
        <textField/>
        <textField/>
        <textField/>
        <textField/>
        <textField/>
        <textField/>
        <textField/>
        <textField/>
        <textField/>
        <textField/>
        <textField/>
      </textFields>
    </textPr>
  </connection>
  <connection id="2" xr16:uid="{8A30A622-10DA-42E9-AD2A-890B43AE1938}" name="4本組用1" type="6" refreshedVersion="8" background="1" saveData="1">
    <textPr codePage="932" sourceFile="/Users/macmini2020/Desktop/4本組用.csv" comma="1">
      <textFields count="22">
        <textField/>
        <textField/>
        <textField/>
        <textField/>
        <textField/>
        <textField/>
        <textField/>
        <textField/>
        <textField/>
        <textField/>
        <textField/>
        <textField/>
        <textField/>
        <textField/>
        <textField/>
        <textField/>
        <textField/>
        <textField/>
        <textField/>
        <textField/>
        <textField/>
        <textField/>
      </textFields>
    </textPr>
  </connection>
  <connection id="3" xr16:uid="{650648A1-C9A4-9240-BD9F-D50CCAC3A558}" name="先頭" type="6" refreshedVersion="8" background="1" saveData="1">
    <textPr codePage="10001" sourceFile="/Users/macmini2020/Desktop/先頭.mer" comma="1">
      <textFields count="22">
        <textField/>
        <textField/>
        <textField/>
        <textField/>
        <textField/>
        <textField/>
        <textField/>
        <textField/>
        <textField/>
        <textField/>
        <textField/>
        <textField/>
        <textField/>
        <textField/>
        <textField/>
        <textField/>
        <textField/>
        <textField/>
        <textField/>
        <textField/>
        <textField/>
        <textField/>
      </textFields>
    </textPr>
  </connection>
  <connection id="4" xr16:uid="{AAAFA764-1D45-4577-AF8E-C49F04479C5A}" name="先頭1" type="6" refreshedVersion="8" background="1" saveData="1">
    <textPr codePage="10001" sourceFile="/Volumes/02_定期誌/◇自動組版◇/カタログブックフェア/2020年から/DB/先頭.mer" comma="1">
      <textFields count="22">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<sst xmlns="http://schemas.openxmlformats.org/spreadsheetml/2006/main" count="18538" uniqueCount="7008">
  <si>
    <t>行ラベル</t>
  </si>
  <si>
    <t>ジャンル</t>
    <phoneticPr fontId="1"/>
  </si>
  <si>
    <t>01統計.ai</t>
  </si>
  <si>
    <t>統計</t>
    <rPh sb="0" eb="2">
      <t>トウケイ</t>
    </rPh>
    <phoneticPr fontId="1"/>
  </si>
  <si>
    <t>02数学.ai</t>
  </si>
  <si>
    <t>数学</t>
    <rPh sb="0" eb="2">
      <t>スウガク</t>
    </rPh>
    <phoneticPr fontId="1"/>
  </si>
  <si>
    <t>03物理.ai</t>
  </si>
  <si>
    <t>物理</t>
    <rPh sb="0" eb="2">
      <t>ブツリ</t>
    </rPh>
    <phoneticPr fontId="1"/>
  </si>
  <si>
    <t>04化学.ai</t>
  </si>
  <si>
    <t>化学</t>
    <rPh sb="0" eb="2">
      <t>カガク</t>
    </rPh>
    <phoneticPr fontId="1"/>
  </si>
  <si>
    <t>05地球科学.ai</t>
  </si>
  <si>
    <t>地球科学</t>
    <rPh sb="0" eb="2">
      <t>チキュウ</t>
    </rPh>
    <rPh sb="2" eb="4">
      <t>カガク</t>
    </rPh>
    <phoneticPr fontId="1"/>
  </si>
  <si>
    <t>06生物.ai</t>
  </si>
  <si>
    <t>生物</t>
    <rPh sb="0" eb="2">
      <t>セイブツ</t>
    </rPh>
    <phoneticPr fontId="1"/>
  </si>
  <si>
    <t>07生命科学.ai</t>
  </si>
  <si>
    <t>生命科学</t>
    <rPh sb="0" eb="2">
      <t>セイメイ</t>
    </rPh>
    <rPh sb="2" eb="4">
      <t>カガク</t>
    </rPh>
    <phoneticPr fontId="1"/>
  </si>
  <si>
    <t>08建築・土木.ai</t>
  </si>
  <si>
    <t>建築・土木</t>
    <rPh sb="0" eb="2">
      <t>ケンチク</t>
    </rPh>
    <rPh sb="3" eb="5">
      <t>ドボク</t>
    </rPh>
    <phoneticPr fontId="1"/>
  </si>
  <si>
    <t>09工学・機械.ai</t>
  </si>
  <si>
    <t>工学・機械</t>
    <rPh sb="0" eb="2">
      <t>コウガク</t>
    </rPh>
    <rPh sb="3" eb="5">
      <t>キカイ</t>
    </rPh>
    <phoneticPr fontId="1"/>
  </si>
  <si>
    <t>11電気・電子.ai</t>
  </si>
  <si>
    <t>電気・電子</t>
    <rPh sb="0" eb="2">
      <t>デンキ</t>
    </rPh>
    <rPh sb="3" eb="5">
      <t>デンシ</t>
    </rPh>
    <phoneticPr fontId="1"/>
  </si>
  <si>
    <t>12情報科学.ai</t>
  </si>
  <si>
    <t>情報科学</t>
    <rPh sb="0" eb="2">
      <t>ジョウホウ</t>
    </rPh>
    <rPh sb="2" eb="4">
      <t>カガク</t>
    </rPh>
    <phoneticPr fontId="1"/>
  </si>
  <si>
    <t>13総記・科学一般.ai</t>
  </si>
  <si>
    <t>総記・科学一般</t>
    <rPh sb="0" eb="2">
      <t>ソウキ</t>
    </rPh>
    <rPh sb="3" eb="5">
      <t>カガク</t>
    </rPh>
    <rPh sb="5" eb="7">
      <t>イッパン</t>
    </rPh>
    <phoneticPr fontId="1"/>
  </si>
  <si>
    <t>14論文.ai</t>
  </si>
  <si>
    <t>論文</t>
    <rPh sb="0" eb="2">
      <t>ロンブン</t>
    </rPh>
    <phoneticPr fontId="1"/>
  </si>
  <si>
    <t>15哲学・思想・言語.ai</t>
  </si>
  <si>
    <t>哲学・思想・言語</t>
    <rPh sb="0" eb="2">
      <t>テツガク</t>
    </rPh>
    <rPh sb="3" eb="5">
      <t>シソウ</t>
    </rPh>
    <rPh sb="6" eb="8">
      <t>ゲンゴ</t>
    </rPh>
    <phoneticPr fontId="1"/>
  </si>
  <si>
    <t>16宗教.ai</t>
  </si>
  <si>
    <t>宗教</t>
    <rPh sb="0" eb="2">
      <t>シュウキョウ</t>
    </rPh>
    <phoneticPr fontId="1"/>
  </si>
  <si>
    <t>17心理.ai</t>
  </si>
  <si>
    <t>心理</t>
    <rPh sb="0" eb="2">
      <t>シンリ</t>
    </rPh>
    <phoneticPr fontId="1"/>
  </si>
  <si>
    <t>18教育.ai</t>
  </si>
  <si>
    <t>教育</t>
    <rPh sb="0" eb="2">
      <t>キョウイク</t>
    </rPh>
    <phoneticPr fontId="1"/>
  </si>
  <si>
    <t>19歴史.ai</t>
  </si>
  <si>
    <t>歴史</t>
    <rPh sb="0" eb="2">
      <t>レキシ</t>
    </rPh>
    <phoneticPr fontId="1"/>
  </si>
  <si>
    <t>20民俗・文化人類.ai</t>
  </si>
  <si>
    <t>民俗・文化人類</t>
    <rPh sb="0" eb="2">
      <t>ミンゾク</t>
    </rPh>
    <rPh sb="3" eb="5">
      <t>ブンカ</t>
    </rPh>
    <rPh sb="5" eb="7">
      <t>ジンルイ</t>
    </rPh>
    <phoneticPr fontId="1"/>
  </si>
  <si>
    <t>21地理.ai</t>
  </si>
  <si>
    <t>地理</t>
    <rPh sb="0" eb="2">
      <t>チリ</t>
    </rPh>
    <phoneticPr fontId="1"/>
  </si>
  <si>
    <t>22社会.ai</t>
  </si>
  <si>
    <t>社会</t>
    <rPh sb="0" eb="2">
      <t>シャカイ</t>
    </rPh>
    <phoneticPr fontId="1"/>
  </si>
  <si>
    <t>23法律・政治.ai</t>
  </si>
  <si>
    <t>法律・政治</t>
    <rPh sb="0" eb="2">
      <t>ホウリツ</t>
    </rPh>
    <rPh sb="3" eb="5">
      <t>セイジ</t>
    </rPh>
    <phoneticPr fontId="1"/>
  </si>
  <si>
    <t>24経済・経営.ai</t>
  </si>
  <si>
    <t>経済・経営</t>
    <rPh sb="0" eb="2">
      <t>ケイザイ</t>
    </rPh>
    <rPh sb="3" eb="5">
      <t>ケイエイ</t>
    </rPh>
    <phoneticPr fontId="1"/>
  </si>
  <si>
    <t>25文学.ai</t>
  </si>
  <si>
    <t>文学</t>
    <rPh sb="0" eb="2">
      <t>ブンガク</t>
    </rPh>
    <phoneticPr fontId="1"/>
  </si>
  <si>
    <t>26芸術.ai</t>
  </si>
  <si>
    <t>芸術</t>
    <rPh sb="0" eb="2">
      <t>ゲイジュツ</t>
    </rPh>
    <phoneticPr fontId="1"/>
  </si>
  <si>
    <t>27辞典.ai</t>
  </si>
  <si>
    <t>辞典</t>
    <rPh sb="0" eb="2">
      <t>ジテン</t>
    </rPh>
    <phoneticPr fontId="1"/>
  </si>
  <si>
    <t>28事典.ai</t>
  </si>
  <si>
    <t>事典</t>
    <rPh sb="0" eb="2">
      <t>ジテン</t>
    </rPh>
    <phoneticPr fontId="1"/>
  </si>
  <si>
    <t>29図鑑 他.ai</t>
    <phoneticPr fontId="1"/>
  </si>
  <si>
    <t>図鑑 他</t>
    <rPh sb="0" eb="2">
      <t>ズカン</t>
    </rPh>
    <rPh sb="3" eb="4">
      <t>ホカ</t>
    </rPh>
    <phoneticPr fontId="1"/>
  </si>
  <si>
    <t>30映像・DVD.ai</t>
    <rPh sb="2" eb="4">
      <t>エイゾウ</t>
    </rPh>
    <phoneticPr fontId="1"/>
  </si>
  <si>
    <t>映像・DVD</t>
    <rPh sb="0" eb="2">
      <t>エイゾウ</t>
    </rPh>
    <phoneticPr fontId="1"/>
  </si>
  <si>
    <t>31洋書.ai</t>
  </si>
  <si>
    <t>洋書</t>
    <rPh sb="0" eb="2">
      <t>ヨウショ</t>
    </rPh>
    <phoneticPr fontId="1"/>
  </si>
  <si>
    <t>大分類</t>
  </si>
  <si>
    <t>ページ</t>
  </si>
  <si>
    <t>番号</t>
  </si>
  <si>
    <t>新刊1</t>
  </si>
  <si>
    <t>大分類1</t>
  </si>
  <si>
    <t>大分類柱用</t>
  </si>
  <si>
    <t>大分類台紙</t>
  </si>
  <si>
    <t>中分類1</t>
  </si>
  <si>
    <t>ISBN</t>
  </si>
  <si>
    <t>出版社</t>
  </si>
  <si>
    <t>出版社_番号なし</t>
  </si>
  <si>
    <t>出版社別名　丸善雄松堂</t>
  </si>
  <si>
    <t>品名</t>
  </si>
  <si>
    <t>著者名</t>
  </si>
  <si>
    <t>本体価格計算</t>
  </si>
  <si>
    <t>税込組価計算</t>
  </si>
  <si>
    <t>文章</t>
  </si>
  <si>
    <t>発行年月日</t>
  </si>
  <si>
    <t>判型ページ</t>
  </si>
  <si>
    <t>セット商品_分売可能商品</t>
  </si>
  <si>
    <t>2</t>
  </si>
  <si>
    <t>1.ai</t>
  </si>
  <si>
    <t>00.ai</t>
  </si>
  <si>
    <t>台紙01統計.ai</t>
  </si>
  <si>
    <t>9784254122978</t>
  </si>
  <si>
    <t>03_朝倉書店</t>
  </si>
  <si>
    <t>朝倉書店</t>
  </si>
  <si>
    <t>宇宙怪人しまりす　統計よりも重要なことを学ぶ</t>
  </si>
  <si>
    <t>佐藤俊哉</t>
  </si>
  <si>
    <t>あの宇宙怪人が装いも新たに帰ってきた！地球征服にやってきたはずが，京都で医療統計を学んでいるしまりすと先生のほのぼのストーリー。統計的に有意は禁止となるのか，観察研究で未知の要因の影響は否定できないのか，そもそも統計よりも重要なことはあるのか。</t>
  </si>
  <si>
    <t>2024年2月刊行</t>
  </si>
  <si>
    <t>A5・120ページ</t>
  </si>
  <si>
    <t>9784254122992</t>
  </si>
  <si>
    <t>統計分布ハンドブック 増補第3版</t>
  </si>
  <si>
    <t>統計モデルの数理的基礎となる様々な確率分布について分布ごとの特性やグラフ形状を総覧．初版2003年刊行．増補版（2010）の内容に新たに6分布を追加した54分布を収載．基本的な分布から，修正ド・モアブル分布，危険率を示すIDB，ゼータ分布など近年注目される分布まで</t>
  </si>
  <si>
    <t>2024年7月刊行</t>
  </si>
  <si>
    <t>A5・920ページ</t>
  </si>
  <si>
    <t>9784254122695</t>
  </si>
  <si>
    <t>反事実と因果推論</t>
  </si>
  <si>
    <t>実証研究のために。〔内容〕社会科学における因果と実証研究／反事実，潜在反応，因果グラフ／観察された変数についての条件付けによりバックドアパスをブロック／バックドアの条件付けが無効／観察される変数による点推定が不可能／結論</t>
  </si>
  <si>
    <t>2024年1月刊行</t>
  </si>
  <si>
    <t>A5・536ページ</t>
  </si>
  <si>
    <t>9784320115705</t>
  </si>
  <si>
    <t>18_共立出版</t>
  </si>
  <si>
    <t>共立出版</t>
  </si>
  <si>
    <t>復刊 数理統計学</t>
  </si>
  <si>
    <t>鍋谷清治</t>
  </si>
  <si>
    <t>決定理論とは、20世紀前半～中盤にWaldによって始められた、それまで別個に展開されていた推定や検定などの理論を統一的に扱うものとして展開されてきた、数理統計学の中でも最も原理的な分野である。本書では、その統計理論を中心として、数理統計学を解説していく。</t>
  </si>
  <si>
    <t>2024年10月刊行</t>
  </si>
  <si>
    <t>A5・312ページ</t>
  </si>
  <si>
    <t>9784320115651</t>
  </si>
  <si>
    <t>公式と例題で学ぶ統計学入門</t>
  </si>
  <si>
    <t>久保川達也</t>
  </si>
  <si>
    <t>大事な事項は「公式」としてまとめ、具体的な「例題」と「解説」を通してどのように役立つのかがわかるように構成されている。また、「基本問題」と「発展問題」に分けられた演習問題は100題を超え、大学で統計学を学ぼうとする学生や、データ解析に携わろうとする様々な方に薦められる書籍である。</t>
  </si>
  <si>
    <t>2024年8月刊行</t>
  </si>
  <si>
    <t>9784320115576</t>
  </si>
  <si>
    <t>データ解析のための線形回帰　原著第4版</t>
  </si>
  <si>
    <t>この原著はすでに第4版まで出版されており、アメリカの多くの学科で使用されている定評のある教科書である。実例も多く、理論的にもあまり難しすぎない範囲できちんと書いてあり、回帰分析の標準的な事柄が十分であり簡潔に述べられている。</t>
  </si>
  <si>
    <t>菊・384ページ</t>
  </si>
  <si>
    <t>9784764907072</t>
  </si>
  <si>
    <t>19_近代科学社</t>
  </si>
  <si>
    <t>近代科学社</t>
  </si>
  <si>
    <t>統計学再入門—科学哲学から探る統計思考の原点—</t>
  </si>
  <si>
    <t>森元良太</t>
  </si>
  <si>
    <t>統計を使ったときに残る「後ろめたさ」「モヤモヤ感」の正体を解きほぐす！【目次】統計学を使うときに抱く後ろめたさ：帰納推論／帰納がもたらす後ろめたさへの対応策／統計思考にまつわるモヤモヤ感：誤差論的思考と集団的思考／帰無仮説有意性検定を使うときに抱くモヤモヤ感：有意性検定と仮説検定</t>
  </si>
  <si>
    <t>2024年9月刊行</t>
  </si>
  <si>
    <t>A5・196ページ</t>
  </si>
  <si>
    <t>1</t>
  </si>
  <si>
    <t>9784065369821</t>
  </si>
  <si>
    <t>25_講談社</t>
  </si>
  <si>
    <t>講談社</t>
  </si>
  <si>
    <t>Pythonではじめる時系列分析入門</t>
  </si>
  <si>
    <t>馬場真哉</t>
  </si>
  <si>
    <t>理論とPython実装をバランスよく学べる、初学者向け入門書。古典的な技術から、比較的新しい手法までを丁寧に解説。また、実践的な実装技術や分析におけるTipsについても解説。数学に明るくなくても大丈夫！</t>
  </si>
  <si>
    <t>B5変・448ページ</t>
  </si>
  <si>
    <t>9784794226921</t>
  </si>
  <si>
    <t>42_草思社</t>
  </si>
  <si>
    <t>草思社</t>
  </si>
  <si>
    <t>統計学の極意</t>
  </si>
  <si>
    <t>デイヴィッド・シュピーゲルハルター、宮本寿代 訳</t>
  </si>
  <si>
    <t>英国で異例のベストセラーとなった統計学入門書が、ついに邦訳!数式は、本当に必要最小限。データサイエンス時代に対応するため、旧来の統計学の教え方・学び方を刷新。図表70点あまりを利用し、興味深く具体的な実例で教えることで、そのわかりやすさ、面白さに多くの人が驚いた必読の一冊！</t>
  </si>
  <si>
    <t>四六判・424ページ</t>
  </si>
  <si>
    <t>台紙02数学.ai</t>
  </si>
  <si>
    <t>9784254111620</t>
  </si>
  <si>
    <t>マニン 数学・物理論集 隠喩としての数学</t>
  </si>
  <si>
    <t>ユーリ ・I・マニン／橋本義武　訳</t>
  </si>
  <si>
    <t>2024年6月刊行</t>
  </si>
  <si>
    <t>A5・360ページ</t>
  </si>
  <si>
    <t>9784254118803</t>
  </si>
  <si>
    <t>数学30講シリーズ 新装改版（全10巻） 【10冊セット】</t>
  </si>
  <si>
    <t>志賀浩二</t>
  </si>
  <si>
    <t>30年の時を経て、数学入門書の金字塔が新たに甦る。1988年刊行のロングセラー、卓越した数学入門書シリーズを次の世代へ。内容はそのままにLaTeXを使い組版を改め、現代の読者に読みやすく刷新。文系出身者も楽しめる内容。学生、教師、研究者、様々な皆様に自信を持ってお勧めします。</t>
  </si>
  <si>
    <t>A5・2344ページ</t>
  </si>
  <si>
    <t>08_オーム社</t>
  </si>
  <si>
    <t>オーム社</t>
  </si>
  <si>
    <t>2024年6月</t>
  </si>
  <si>
    <t>A5・496ページ</t>
  </si>
  <si>
    <t>2024年5月</t>
  </si>
  <si>
    <t>3</t>
  </si>
  <si>
    <t>2024年3月</t>
  </si>
  <si>
    <t>A5・440ページ</t>
  </si>
  <si>
    <t>2024年1月</t>
  </si>
  <si>
    <t>A5・416ページ</t>
  </si>
  <si>
    <t>2024年4月</t>
  </si>
  <si>
    <t>2024年9月</t>
  </si>
  <si>
    <t>A5・288ページ</t>
  </si>
  <si>
    <t>13-2_河出書房新社</t>
  </si>
  <si>
    <t>河出書房新社</t>
  </si>
  <si>
    <t>A5・256ページ</t>
  </si>
  <si>
    <t>A5・512ページ</t>
  </si>
  <si>
    <t>2024年5月刊行</t>
  </si>
  <si>
    <t>2024年4月刊行</t>
  </si>
  <si>
    <t>A5・308ページ</t>
  </si>
  <si>
    <t>A5・408ページ</t>
  </si>
  <si>
    <t>9784320115668</t>
  </si>
  <si>
    <t>作用素環論入門</t>
  </si>
  <si>
    <t>戸松玲治</t>
  </si>
  <si>
    <t>C*環論とvon Neumann環論の基礎を並行して解説し、一冊で作用素環論の基礎事項を修得できるようにまとめた本格的入門書。初学者が作用素環論の重要事項を効率的かつ自己充足的に学べるように、基礎的な事項を収集・整理し、丁寧に組み上げ直したものである。</t>
  </si>
  <si>
    <t>A5・432ページ</t>
  </si>
  <si>
    <t>A5・228ページ</t>
  </si>
  <si>
    <t>A5・304ページ</t>
  </si>
  <si>
    <t>9784320115613</t>
  </si>
  <si>
    <t>オイラー 無限解析序説</t>
  </si>
  <si>
    <t>Leonhard Euler／高瀬正仁　訳</t>
  </si>
  <si>
    <t>かつてラプラスは ''Lisez Euler, lisez Euler, c’est notre maître à tous''.（オイラーを読め！ オイラーを読め！ オイラーはわれらすべての師だ！）と述べた。本書を紐解くことによって、現代解析学の源流を心地よく味わってほしい。</t>
  </si>
  <si>
    <t>2024年3月刊行</t>
  </si>
  <si>
    <t>B5・848ページ</t>
  </si>
  <si>
    <t>A5・238ページ</t>
  </si>
  <si>
    <t>9784764907003</t>
  </si>
  <si>
    <t>超楕円関数への招待</t>
  </si>
  <si>
    <t>松谷茂樹</t>
  </si>
  <si>
    <t>楕円関数の一般化である超楕円関数の入門とその応用を示す。物理数学，工業数学の知識と現代数学との橋渡しをするよう工夫した。【目次】閉リーマン面と有理型関数／リーマンテータ関数／ワィエルシュトラスの楕円関数論／超楕円関数論／超楕円関数の応用／一般の曲線のアーベル関数</t>
  </si>
  <si>
    <t>B5・248ページ</t>
  </si>
  <si>
    <t>4</t>
  </si>
  <si>
    <t>9784764907157</t>
  </si>
  <si>
    <t>ε-δ論法と数学の基礎</t>
  </si>
  <si>
    <t>宮島静雄</t>
  </si>
  <si>
    <t>大学数学の登竜門「ε-δ論法」を、直感的理解に繋げて解説した意欲作！【目次】ε-δ論法を巡る論点／ε-δへ至る道／ε-δ論法の実際／ε-δ論法から数学の基礎へ／選択公理と集合論／極限の一般化と無限小の合理化</t>
  </si>
  <si>
    <t>A5・320ページ</t>
  </si>
  <si>
    <t>9784764907171</t>
  </si>
  <si>
    <t>数理・データサイエンス・AIのための数学基礎</t>
  </si>
  <si>
    <t>岡田朋子</t>
  </si>
  <si>
    <t>AI・データサイエンスで必須の基礎数学をやさしく学べる！【目次】順列，組み合わせ／集合，ベン図／確率／代表値／分散，標準偏差／相関／ベクトルの演算／行列の演算／多項式関数／指数関数／対数関数／微分係数／1変数関数の微分法／1変数関数の積分法／まとめの演習</t>
  </si>
  <si>
    <t>2024年10月</t>
  </si>
  <si>
    <t>B5・252ページ</t>
  </si>
  <si>
    <t>9784065356340</t>
  </si>
  <si>
    <t>例と演習で学ぶ　確率論</t>
  </si>
  <si>
    <t>中島誠</t>
  </si>
  <si>
    <t>測度論を用いた確率論の新定番となる入門書。確率論の「王道」をしっかり押さえた丁寧な解説と豊富な例・演習問題が初学者にぴったり。序章で確率論の具体的なモデルも紹介し、確率論を「体験」できる構成。</t>
  </si>
  <si>
    <t>9784627097032</t>
  </si>
  <si>
    <t>75_森北出版</t>
  </si>
  <si>
    <t>森北出版</t>
  </si>
  <si>
    <t>ベイズデータ解析（第3版）</t>
  </si>
  <si>
    <t>Gelman、Carlin、Stern、Dunson、Vehtari、Rubin／菅澤　他　訳</t>
  </si>
  <si>
    <t>ベイズ統計のバイブル「Bayesian Data Analysis」が待望の翻訳。ベイズ推測やモデリングの理論だけでなく、豊富な実例・演習問題をもとに、計算機を用いたシミュレーション、プログラミング手法と応用における注意点までもれなく解説。</t>
  </si>
  <si>
    <t>菊・888ページ</t>
  </si>
  <si>
    <t>菊・472ページ</t>
  </si>
  <si>
    <t>台紙03物理.ai</t>
  </si>
  <si>
    <t>9784254135329</t>
  </si>
  <si>
    <t>量子情報理論</t>
  </si>
  <si>
    <t>中田芳史</t>
  </si>
  <si>
    <t>量子力学の基礎からはじめ，量子系の操作，量子通信，ノイズ，理論物理の研究テーマまで。〔内容〕数学的記法／量子論／量子状態／ノイズレスな量子通信／エントロピー／情報源・圧縮／量子状態操作／ノイズ推定／量子誤り訂正／ノイジーな量子通信／Haarランダムと孤立量子系での熱平衡化現象／他</t>
  </si>
  <si>
    <t>2024年11月刊行</t>
  </si>
  <si>
    <t>A5・400ページ</t>
  </si>
  <si>
    <t>9784320036314</t>
  </si>
  <si>
    <t>解析力学</t>
  </si>
  <si>
    <t>渡辺悠樹</t>
  </si>
  <si>
    <t>解析力学の考え方を用いると、ニュートンの運動方程式だけでなく電磁気学におけるガウスの法則、アンペールの法則などをも統一的な視点から「導出」することができる。その際の指導原理となるのが「対称性」であり、その重要性について強調したことが本書の特色の1つである。</t>
  </si>
  <si>
    <t>A5・352ページ</t>
  </si>
  <si>
    <t>9784065370360</t>
  </si>
  <si>
    <t>入門  現代の相対性理論</t>
  </si>
  <si>
    <t>山本昇</t>
  </si>
  <si>
    <t>マクスウェル方程式からの論理的な繋がりを意識した記述により、現代的な特殊相対論の枠組みを「電磁気の共変形式」を軸に構成する。理解を深める物理パラドックスについても解説。Pythonによる演習も盛り込んだ。</t>
  </si>
  <si>
    <t>A5・208ページ</t>
  </si>
  <si>
    <t>9784785329273</t>
  </si>
  <si>
    <t>35-2_裳華房</t>
  </si>
  <si>
    <t>裳華房</t>
  </si>
  <si>
    <t>半導体物理学</t>
  </si>
  <si>
    <t>中山正敏、塚田捷、名取研二、名取晃子、齋藤理一郎、福山秀敏</t>
  </si>
  <si>
    <t>半導体の「物理」の基礎を丁寧に記述し、研究の最前線までを紹介。【目次】1．序論ー半導体とは　2．電子状態と量子力学　3．結晶格子と格子力学　4．金属・半導体・絶縁体の電子論　5．電子の輸送現象　6．半導体の分光物性　7．半導体デバイスの物理　8．２次元電子と２次元物質　ほか</t>
  </si>
  <si>
    <t>A5・566ページ</t>
  </si>
  <si>
    <t>9784807920495</t>
  </si>
  <si>
    <t>51_東京化学同人</t>
  </si>
  <si>
    <t>東京化学同人</t>
  </si>
  <si>
    <t>ビギナーズ量子力学</t>
  </si>
  <si>
    <t>大学初年向けの量子力学・量子情報・量子計算の教科書。台数に基礎をおき高校数学で対応できるように工夫がなされている。</t>
  </si>
  <si>
    <t>A5 ・ 352ページ</t>
  </si>
  <si>
    <t>5</t>
  </si>
  <si>
    <t>台紙04化学.ai</t>
  </si>
  <si>
    <t>B5・484ページ</t>
  </si>
  <si>
    <t>9784065356715</t>
  </si>
  <si>
    <t>機能性色素ハンドブック</t>
  </si>
  <si>
    <t>長村利彦　編著</t>
  </si>
  <si>
    <t>2200種もの色素の物性値および機能・用途を解説。その色素の重要文献も逐一掲載。色素を調べるときに必須の一冊。</t>
  </si>
  <si>
    <t>B5・576ページ</t>
  </si>
  <si>
    <t>9784065356258</t>
  </si>
  <si>
    <t>相関分光法</t>
  </si>
  <si>
    <t>森田成昭、石井邦彦、廣井卓思　編著</t>
  </si>
  <si>
    <t>測定原理や装置の構成をフルカラーで丁寧に解説。測定やデータ解析の具体的な事例も取り上げた。光子相関分光法、二次元相関分光法、多次元相関分光法といった、異なる測定手法で用いられる相関分光の考え方を包括的に理解できる一冊。</t>
  </si>
  <si>
    <t>9784065369555</t>
  </si>
  <si>
    <t>リビングラジカル重合ガイドブック</t>
  </si>
  <si>
    <t>松本章一</t>
  </si>
  <si>
    <t>高機能高分子材料の合成法として必須となったリビングラジカル重合を、ラジカル重合の基礎から、各種重合法の特徴、反応制御までを体系的に解説。精密重合を実際に使える技術として学べる、研究者・技術者の必携ガイド！</t>
  </si>
  <si>
    <t>9784065357736</t>
  </si>
  <si>
    <t>ゼオライトの基礎と応用</t>
  </si>
  <si>
    <t>辰巳敬、大久保達也、窪田好浩、脇原徹　編</t>
  </si>
  <si>
    <t>最新のゼオライト研究の基礎から応用までをまとめた成書。最先端の研究者による執筆。大学の学部生／大学院生や企業の技術者でゼオライトをはじめとする規則性多孔体の研究に携わっている方々のための解説書。</t>
  </si>
  <si>
    <t>A5・336ページ</t>
  </si>
  <si>
    <t>9784807920549</t>
  </si>
  <si>
    <t>スキルアップ有機化学</t>
  </si>
  <si>
    <t>有機化学の基礎を学ぶ上でつまずきやすい内容を，教科書には書いていない別視点から考え直す独習書．有機化学の習得に必須の基本事項に内容を絞り，学生の目線に立ってとことん懇切丁寧に解説した初心者必携の副読本である．</t>
  </si>
  <si>
    <t>2024年2月</t>
  </si>
  <si>
    <t>B5変 ・ 256ページ</t>
  </si>
  <si>
    <t>台紙05地球科学.ai</t>
  </si>
  <si>
    <t>9784320047402</t>
  </si>
  <si>
    <t>グレゴリー・ポール翼竜事典</t>
  </si>
  <si>
    <t>Gregory S. Paul／東洋一、今井拓哉 監訳</t>
  </si>
  <si>
    <t>古生物骨格図や復元図を専門とする画家であり、古生物研究者でもあるグレゴリー・ポール氏による 115 種の翼竜の精密な骨格図と復元図が掲載されている。恐竜関連の学術書は数多くあるが、本書のように骨格図や復元図を伴う網羅的な翼竜事典は世界的に見ても例がない。</t>
  </si>
  <si>
    <t>B5・224ページ</t>
  </si>
  <si>
    <t>6</t>
  </si>
  <si>
    <t>A5・346ページ</t>
  </si>
  <si>
    <t>台紙06生物.ai</t>
  </si>
  <si>
    <t>9784254180640</t>
  </si>
  <si>
    <t>グローバル変動生物学</t>
  </si>
  <si>
    <t>地球規模での環境変動が生物に対して与えている影響をテーマに、生物多様性や環境保全における課題を提示し、その解決法までを豊富な図とともに丁寧に解説する。生態学や環境保全を学びたい学生はもちろん、環境保全に取り組む行政・企業・団体等の実務者にも必須の1冊。オールカラー。</t>
  </si>
  <si>
    <t>B5・320ページ</t>
  </si>
  <si>
    <t>9784254160789</t>
  </si>
  <si>
    <t>生命起源の事典</t>
  </si>
  <si>
    <t>◆生命の起原および進化学会　監修</t>
  </si>
  <si>
    <t>地球はもちろん，広く宇宙に普遍的な可能性も含め，生命の源にせまる．古典論から最新の研究まで，仮説，実証実験，探査などを，約140のキーワードでとりあげ，1-2頁の読み切り形式で完結にわかりやすく解説［内容］基礎知識・用語説明／生き物の仕組みと変遷／宇宙での化学進化／他</t>
  </si>
  <si>
    <t>9784254400267</t>
  </si>
  <si>
    <t>豆類の百科事典</t>
  </si>
  <si>
    <t>国分牧衛　ほか編</t>
  </si>
  <si>
    <t>主要な豆類の生産，機能性，加工利用，歴史，食文化に至るまでを網羅し，他の雑豆や海外の豆類も紹介．200以上の項目を頁単位で読み切り解説．基本知識と最新知見を幅広い読者に提供．豆類について調べる際にはまず手に取るべき，1冊で豆のすべてがわかる事典．</t>
  </si>
  <si>
    <t>17_京都大学学術出版会</t>
  </si>
  <si>
    <t>京都大学学術出版会</t>
  </si>
  <si>
    <t>菊・560ページ</t>
  </si>
  <si>
    <t>9784875025658</t>
  </si>
  <si>
    <t>24_工作舎</t>
  </si>
  <si>
    <t>工作舎</t>
  </si>
  <si>
    <t>動物福祉　アニマルウェルフェア</t>
  </si>
  <si>
    <t>植木美希、田中亜紀、町屋奈</t>
  </si>
  <si>
    <t>養鶏場の狭いケージ、保護犬や猫の健康、劣悪な多頭飼育など、動物たちをめぐる問題は山積みしている。動物たちの「5つの自由」を基本に、諸問題を科学的に解決し快適な生活をめざす「動物福祉」の世界的な拡がりを紹介する。</t>
  </si>
  <si>
    <t>四六・200ページ</t>
  </si>
  <si>
    <t>01フィールド系図鑑.ai</t>
  </si>
  <si>
    <t>B5・244ページ</t>
  </si>
  <si>
    <t>9784487816071</t>
  </si>
  <si>
    <t>51-2_東京書籍</t>
  </si>
  <si>
    <t>東京書籍</t>
  </si>
  <si>
    <t>地球博物学大図鑑　新訂版</t>
  </si>
  <si>
    <t>鉱物、岩石、化石、微生物、植物、菌類、海綿動物、節足動物、甲殻類、昆虫類、魚類、両生類、爬虫類、鳥類、哺乳類など、あらゆる分野を網羅しながらも、生命の多様性を美しいカラー写真とともに詳細に解説。初版よりも28種が新たに加わり、2,370種の内容をアップデート。</t>
  </si>
  <si>
    <t>A4変型・672ページ</t>
  </si>
  <si>
    <t>台紙07生命科学.ai</t>
  </si>
  <si>
    <t>9784254171860</t>
  </si>
  <si>
    <t>RNAの科学 —時代を拓く生体分子—</t>
  </si>
  <si>
    <t>金井昭夫　編</t>
  </si>
  <si>
    <t>RNAは，DNAやタンパク質と並んで生命現象を司る基本的な生体分子である。近年，従来知られていた以上に生体内で重要な役割を数多く担っていることが明らかにされつつある。RNAの基本的なはたらきから最近の知見まで，全体像を俯瞰できる一冊。オールカラー。</t>
  </si>
  <si>
    <t>四六判・240ページ</t>
  </si>
  <si>
    <t>9784794226907</t>
  </si>
  <si>
    <t>眠っている間に体の中で何が起こっているのか</t>
  </si>
  <si>
    <t>西多昌規</t>
  </si>
  <si>
    <t>人生で眠っている時間は決して無駄な時間ではない。ちゃんと寝るだけで、なぜホルモンバランスが整い、免疫力は上がり、脳が冴え、筋肉がつき、見た目も若返るのか。日本の睡眠研究の第一人者である著者が、謎に満ちた「睡眠中の人体のメカニズム」に迫る。</t>
  </si>
  <si>
    <t>四六判・320ページ</t>
  </si>
  <si>
    <t>7</t>
  </si>
  <si>
    <t>大山卞圭悟</t>
  </si>
  <si>
    <t>「良い動きを戦略的につくり出したり、無数にある選択肢の中から最適の動作を選び出すときには、構造に関する理解が大きな助けとなります」（本文より）。成果を出すために押さえておきたい「体の仕組み」を機能解剖学の専門家がわかりやすく解説。最新のスポーツ科学の知見をもとに人体の謎に迫る。</t>
  </si>
  <si>
    <t>四六判・合計616ページ</t>
  </si>
  <si>
    <t>四六判・448ページ</t>
  </si>
  <si>
    <t>四六判・352ページ</t>
  </si>
  <si>
    <t>61_農山漁村文化協会</t>
  </si>
  <si>
    <t>農山漁村文化協会</t>
  </si>
  <si>
    <t>農文協　編</t>
  </si>
  <si>
    <t>台紙08建築・土木.ai</t>
  </si>
  <si>
    <t>9784254266443</t>
  </si>
  <si>
    <t>オックスフォード 建築辞典</t>
  </si>
  <si>
    <t>鈴木博之　監訳</t>
  </si>
  <si>
    <t>定評あるオックスフォード辞典シリーズの一冊，J.S.Curl著“Architecture and Landscape Architecture”の翻訳。古代～近現代の西洋建築を中心に約6500語を五十音順配列。建築史・文化面を重視し，建築家・職人等の人名も多数収載。図書館や建築史・美術史専攻の研究室必備。</t>
  </si>
  <si>
    <t>A5・1220ページ</t>
  </si>
  <si>
    <t>9784254261806</t>
  </si>
  <si>
    <t>地下水の事典</t>
  </si>
  <si>
    <t>公益社団法人日本地下水学会　編</t>
  </si>
  <si>
    <t>21世紀の地下水に関わる現場業務，大学教育，行政や市民による管理・保全など多様なニーズに応える，最新かつ重要な学術・技術を網羅総括した事典〔内容〕概論／地下水マネジメント／地下水の科学／地下水調査法／地下水流動解析／地下水利用と技術／地下水と災害／建設工事と地下水／地下水汚染対策</t>
  </si>
  <si>
    <t>A5・632ページ</t>
  </si>
  <si>
    <t>28_国書刊行会</t>
  </si>
  <si>
    <t>国書刊行会</t>
  </si>
  <si>
    <t>36_昭和堂</t>
  </si>
  <si>
    <t>昭和堂</t>
  </si>
  <si>
    <t>9784422220222</t>
  </si>
  <si>
    <t>41_創元社</t>
  </si>
  <si>
    <t>創元社</t>
  </si>
  <si>
    <t>戦前期東京火災保険特殊地図集成　第2巻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</si>
  <si>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2巻は麹町区・神田区・日本橋区を掲載。</t>
  </si>
  <si>
    <t>A3・380ページ</t>
  </si>
  <si>
    <t>9784422220239</t>
  </si>
  <si>
    <t>戦前期東京火災保険特殊地図集成　第3巻</t>
  </si>
  <si>
    <t>辻原万規彦　編／小林淳一　解説</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</si>
  <si>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3巻は日本橋区・京橋区を掲載。</t>
  </si>
  <si>
    <t>A3・376ページ</t>
  </si>
  <si>
    <t>9784422220246</t>
  </si>
  <si>
    <t>戦前期東京火災保険特殊地図集成　第4巻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</si>
  <si>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4巻は京橋区・芝区を掲載。</t>
  </si>
  <si>
    <t>A3・372ページ</t>
  </si>
  <si>
    <t>9784422220253</t>
  </si>
  <si>
    <t>戦前期東京火災保険特殊地図集成　第5巻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</si>
  <si>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5巻は芝区を掲載。</t>
  </si>
  <si>
    <t>A3・368ページ</t>
  </si>
  <si>
    <t>9784422220260</t>
  </si>
  <si>
    <t>戦前期東京火災保険特殊地図集成　第6巻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</si>
  <si>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6巻は芝区・麻布区・赤坂区を掲載。</t>
  </si>
  <si>
    <t>8</t>
  </si>
  <si>
    <t>9784422220277</t>
  </si>
  <si>
    <t>戦前期東京火災保険特殊地図集成　第7巻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</si>
  <si>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7巻は赤坂区・四谷区を掲載。</t>
  </si>
  <si>
    <t>50_中央公論美術出版</t>
  </si>
  <si>
    <t>中央公論美術出版</t>
  </si>
  <si>
    <t>田中淡</t>
  </si>
  <si>
    <t>中国建築史の泰斗、田中淡京都大学名誉教授が拓いた世界とは—。日本のみならず中国や欧米からも今なお重視される、最高レベルにあり続けた田中の中国建築・庭園史・技術史研究。没後10年を経ても価値の全く衰えない、その成果の核心たる研究論文の集大成。</t>
  </si>
  <si>
    <t>Ａ5・1488ページ</t>
  </si>
  <si>
    <t>２０２４年２月刊行</t>
  </si>
  <si>
    <t>9784621307427</t>
  </si>
  <si>
    <t>71_丸善出版</t>
  </si>
  <si>
    <t>丸善出版</t>
  </si>
  <si>
    <t>第4版　コンパクト建築設計資料集成</t>
  </si>
  <si>
    <t>一般社団法人日本建築学会　編</t>
  </si>
  <si>
    <t>19年ぶりの全面改訂。少子高齢化，共生、多様性，デジタル化，老朽化，施設マネジメント，災害復興，持続可能性，低炭素化社会などの急速な変化の中で，社会的かつ建築的な課題をどう受け止め、新たな建築像をどう描くのか。その発想の手がかりを示す。</t>
  </si>
  <si>
    <t>A4・370ページ</t>
  </si>
  <si>
    <t>73-2_武蔵野美術大学出版局</t>
  </si>
  <si>
    <t>武蔵野美術大学出版局</t>
  </si>
  <si>
    <t>A5・224ページ</t>
  </si>
  <si>
    <t>台紙09工学・機械.ai</t>
  </si>
  <si>
    <t>A5・296ページ</t>
  </si>
  <si>
    <t>2024年7月</t>
  </si>
  <si>
    <t>B5変・296ページ</t>
  </si>
  <si>
    <t>9784320072039</t>
  </si>
  <si>
    <t>システム理論による安全工学</t>
  </si>
  <si>
    <t>Nancy G. Leveson／兼本茂 監訳</t>
  </si>
  <si>
    <t>今日の複雑でソフトウェア集約型の社会技術システムの安全設計のために、より適した新しい考え方・アプローチであるSTAMP（システム理論に基づく事故モデルとプロセス）を提案している。これはシステム思考とシステム理論に基づいた安全工学のパラダイムシフトともいえる新しいアプローチである。</t>
  </si>
  <si>
    <t>B5・464ページ</t>
  </si>
  <si>
    <t>9</t>
  </si>
  <si>
    <t>台紙11電気・電子.ai</t>
  </si>
  <si>
    <t>A5・272ページ</t>
  </si>
  <si>
    <t>台紙12情報科学.ai</t>
  </si>
  <si>
    <t>9784764906495</t>
  </si>
  <si>
    <t>T・コルメン、C・ライザーソン、R・リベスト、C・シュタイン／浅野哲夫、岩野和生、梅尾博司、小山透、山下雅史、和田幸一　訳</t>
  </si>
  <si>
    <t>世界的名著『アルゴリズムイントロダクション』第4版の翻訳総合版！今や一般化したAI分野におけるアルゴリズムを精緻に解説し、機械学習といった応用分野まで網羅。【目次】基礎／ソートと順序統計量／データ構造／高度な設計と解析の手法／高度なデータ構造／グラフアルゴリズム／精選トピックス</t>
  </si>
  <si>
    <t>B5・1152ページ</t>
  </si>
  <si>
    <t>9784065356357</t>
  </si>
  <si>
    <t>暗号の理論と技術</t>
  </si>
  <si>
    <t>國廣昇　編著／安田雅哉、水木敬明、高安敦、高島克幸、米山一樹、大原一真、江村恵太</t>
  </si>
  <si>
    <t>次世代の暗号技術の標準化に向け、暗号理論とその技術を学べる入門書。暗号理論の数学的基礎から応用技術まで、幅広い内容をバランスよく学べる。暗号理論を学ぶ学生や研究者、セキュリティ関係の技術者に最適。</t>
  </si>
  <si>
    <t>27_古今書院</t>
  </si>
  <si>
    <t>古今書院</t>
  </si>
  <si>
    <t>B5・148ページ</t>
  </si>
  <si>
    <t>01知識工学・人工知能.ai</t>
  </si>
  <si>
    <t>9784295018988</t>
  </si>
  <si>
    <t>05-2_インプレス</t>
  </si>
  <si>
    <t>インプレス</t>
  </si>
  <si>
    <t>株式会社スキルアップNeXt 小縣 信也ほか著/杉山 将　監修/株式会社ソキウス・ジャパン　編</t>
  </si>
  <si>
    <t>最新シラバス・出題方式に対応して改訂！全編を新規書き下ろしで総入れ替え！わかりやすい解説はそのままに、本書のみで合格できるよう、収録問題をボリュームアップ。巻末には、模擬試験「総仕上げ問題」を収録。試験直前の実力診断までしっかりサポート！</t>
  </si>
  <si>
    <t>A5判・408ページ</t>
  </si>
  <si>
    <t>A5・368ページ</t>
  </si>
  <si>
    <t>A5・176ページ</t>
  </si>
  <si>
    <t>A5・216ページ</t>
  </si>
  <si>
    <t>10</t>
  </si>
  <si>
    <t>10_オライリー・ジャパン</t>
  </si>
  <si>
    <t>オライリー・ジャパン</t>
  </si>
  <si>
    <t>2024年8月</t>
  </si>
  <si>
    <t>9784814400720</t>
  </si>
  <si>
    <t>AWSではじめる生成AI</t>
  </si>
  <si>
    <t>Chris Fregly、Antje Barth、Shelbee Eigenbrode／久富木隆一　訳</t>
  </si>
  <si>
    <t>モダンな生成AI一般を使いこなすための必要十分な前提知識を1冊で学べる、コンパクトな入門書。前半で生成AI一般について知るべきトピックを章ごとに解説していき、後半ではAWS上の大規模システムに生成AIを組み込んで、有用なアプリケーションを構成する方法について解説します。</t>
  </si>
  <si>
    <t>B5変･352ページ</t>
  </si>
  <si>
    <t>斎藤康毅</t>
  </si>
  <si>
    <t>A5・270ページ</t>
  </si>
  <si>
    <t>9784764907164</t>
  </si>
  <si>
    <t>スッキリわかる数理・データサイエンス・AI</t>
  </si>
  <si>
    <t>皆本 晃弥</t>
  </si>
  <si>
    <t>数理・データサイエンス・AI認定制度における応用基礎レベルをフォローした教科書！【目次】機械学習と人工知能の概要および単回帰分析／多項式回帰／重回帰分析／ロジスティック回帰による二値分類／ソフトマックス回帰による多値分類／決定木／ナイーブベイズ分類／k近傍法とk-means法</t>
  </si>
  <si>
    <t>B5・234ページ</t>
  </si>
  <si>
    <t>9784764907089</t>
  </si>
  <si>
    <t>ファーストステップ AI・データサイエンスの基礎</t>
  </si>
  <si>
    <t>浅井宗海、譚奕飛、山口誠一、浅井拓海</t>
  </si>
  <si>
    <t>大学・高専の１セメスター（半期）で利用できる、初学者のための「数理・データサイエンス・AI」の教科書【目次】社会で起きている変化 ／生成AI と社会／データの情報デザイン／社会で活用されているデータ ／データ分析の基礎／データを比較する／データ間の関係を分析する</t>
  </si>
  <si>
    <t>9784764907102</t>
  </si>
  <si>
    <t>最適化のための強化学習</t>
  </si>
  <si>
    <t>久保幹雄、小林和博</t>
  </si>
  <si>
    <t>Pythonの基礎から強化学習の利用までを詳細に解説した充実の一冊。【目次】Python で強化学習を行うための環境構築／Pythonの基礎／強化学習／マルコフ決定過程／動的計画／モンテカルロ学習／Temporal Difference 学習</t>
  </si>
  <si>
    <t>B5変形・204ページ</t>
  </si>
  <si>
    <t>38_青弓社</t>
  </si>
  <si>
    <t>青弓社</t>
  </si>
  <si>
    <t>9784807913480</t>
  </si>
  <si>
    <t>マテリアル・機械学習・ロボット</t>
  </si>
  <si>
    <t>一杉太郎 編</t>
  </si>
  <si>
    <t>材料研究で加速している機械学習とロボットを活用した自動化・自律化の動きの基礎から最新動向までを紹介。</t>
  </si>
  <si>
    <t>B5 ・ 208ページ</t>
  </si>
  <si>
    <t>02コンピュータ・ネットワーク.ai</t>
  </si>
  <si>
    <t>9784814400881</t>
  </si>
  <si>
    <t>Kubernetesパターン</t>
  </si>
  <si>
    <t>Bilgin Ibryam、Roland Hus／松浦隼人　訳</t>
  </si>
  <si>
    <t>マイクロサービスとコンテナの進化に伴い、ソフトウェアの設計、構築、実行方法が大きく変わったため、新たな異なるプラクティスを必要とします。本書はKubernetes上でクラウドネイティブアプリケーションを設計および実装するための再利用可能なパターンと原則について解説します。</t>
  </si>
  <si>
    <t>B5変･392ページ</t>
  </si>
  <si>
    <t>11</t>
  </si>
  <si>
    <t>9784764906488</t>
  </si>
  <si>
    <t>アルゴリズムイントロダクション　第4版　第2巻</t>
  </si>
  <si>
    <t>世界的名著『アルゴリズムイントロダクション』第4版の翻訳第2巻！【目次】動的計画法／貪欲アルゴリズム／ならし解析／データ構造の補強／B木／互いに素な集合族のためのデータ構造／基本的なグラフアルゴリズム／最小全域木／単一始点最短路／全点対最短路／最大フロー／2部グラフでのマッチング</t>
  </si>
  <si>
    <t>B5・376ページ</t>
  </si>
  <si>
    <t>9784764907201</t>
  </si>
  <si>
    <t>つながるコンピューターリテラシー</t>
  </si>
  <si>
    <t>荒木千秋、島袋舞子/兼宗進、石塚丈晴　監</t>
  </si>
  <si>
    <t>これからの時代に必要な情報活用能力が身に付く！【目次】情報Iの復習／コンピュータの基本操作／情報セキュリティ／Web の活用・情報検索／文書作成／表計算／プレゼンテーション／プログラミングとソフトウェア／データ分析の基礎</t>
  </si>
  <si>
    <t>2024年11月</t>
  </si>
  <si>
    <t>B5・160ページ</t>
  </si>
  <si>
    <t>A5・146ページ</t>
  </si>
  <si>
    <t>03プログラミング・言語.ai</t>
  </si>
  <si>
    <t>9784254123012</t>
  </si>
  <si>
    <t>Pythonによるシミュレーションモデリング</t>
  </si>
  <si>
    <t>G．チャブッロ／黒川利明　訳</t>
  </si>
  <si>
    <t>さまざまな統計的シミュレーションをPythonで実践。数値計算の基礎から，シミュレーションモデルの習得，実際の問題解決へ〔内容〕乱数／確率／モンテカルロ法／マルコフ決定過程／リサンプリング手法／最適化／進化システム入門／金融工学／ニューラルネットワークと物理現象／他</t>
  </si>
  <si>
    <t>9784254123050</t>
  </si>
  <si>
    <t>TikZによるLaTeXグラフィックス</t>
  </si>
  <si>
    <t>S. コットウィッツ／黒川 利明　訳</t>
  </si>
  <si>
    <t>LaTeX上での作図ガイド〔内容〕はじめに／最初の画像／ノードの位置と描画／辺と矢印／スタイルと画像の読み込み／木とグラフ／塗りつぶし，クリッピング，グラデーション／パスの豊かな表現／レイヤー，オーバーレイ，透明／座標とパスの計算／座標とキャンバスの変換／滑らかな曲線／他</t>
  </si>
  <si>
    <t>B5・208ページ</t>
  </si>
  <si>
    <t>9784295018469</t>
  </si>
  <si>
    <t>中山 清喬　著/飯田 理恵子　著/株式会社フレアリンク　監修</t>
  </si>
  <si>
    <t xml:space="preserve">豊富な図解と丁寧な解説により、やさしく＆楽しくSQLを学習できる入門書です。SQL作成・実行ができるクラウドDB実行環境「dokoQL」や、付録「エラー解決 虎の巻」で独学の初学者も安心。正規化問題を含む、充実した「特訓ドリル」では、学習の定着度合いのチェックも可能。 </t>
  </si>
  <si>
    <t>A5判・528ページ</t>
  </si>
  <si>
    <t>B5変・344ページ</t>
  </si>
  <si>
    <t>9784814400850</t>
  </si>
  <si>
    <t>Binary Hacks Rebooted</t>
  </si>
  <si>
    <t>河田旺、小池悠生、渡邉慶一、佐伯学哉、荒田実樹／鈴木創、中村孝史、竹腰開、光成滋生、hikalium、浜地慎一郎　寄稿</t>
  </si>
  <si>
    <t>2006年に発行された『Binary Hacks』の第2弾。低レイヤのプログラミング技術に関するハック集です。性能をとことん追求したい、「謎のエラー」を解決したい、といった場面では低いレイヤに降りていく必要に迫られます。本書はそういった場面で使えるノウハウを紹介します。</t>
  </si>
  <si>
    <t>A5･660ページ</t>
  </si>
  <si>
    <t>12</t>
  </si>
  <si>
    <t>B5・230ページ</t>
  </si>
  <si>
    <t>9784065369814</t>
  </si>
  <si>
    <t>プログラミング〈新〉作法</t>
  </si>
  <si>
    <t>荒木雅弘</t>
  </si>
  <si>
    <t>「プロとしてプログラムが書ける人」に求められる能力が大きく変わった！　1つのプログラミング言語にこだわらず、それぞれの言語のベストプラクティスを学ぼう。現代のプログラミング言語を支える技術が凝縮された一冊</t>
  </si>
  <si>
    <t>9784065369579</t>
  </si>
  <si>
    <t>RustによるWebアプリケーション開発　　</t>
  </si>
  <si>
    <t>豊田優貴、松本健太郎、吉川哲史</t>
  </si>
  <si>
    <t>Rustによるアプリケーション開発のベストプラクティス！　経験豊富な筆者が貴重な知識とテクニックを伝授。「蔵書管理アプリケーション」の実装を通じて、設計、開発、保守、運用までハンズオンで学ぶ！　今こそ現場にRustを！</t>
  </si>
  <si>
    <t>B5変・320ページ</t>
  </si>
  <si>
    <t>台紙13総記・科学一般.ai</t>
  </si>
  <si>
    <t>四六・256ページ</t>
  </si>
  <si>
    <t>四六・408ページ</t>
  </si>
  <si>
    <t>9784469269901</t>
  </si>
  <si>
    <t>44_大修館書店</t>
  </si>
  <si>
    <t>大修館書店</t>
  </si>
  <si>
    <t>運動学習・運動制御理論に基づく　アジリティトレーニング</t>
  </si>
  <si>
    <t>ランニングをベースにしたアジリティ（サイドステップや方向転換、助走付きの片足ジャンプなど）を詳細に分析し、スポーツにおけるさまざまな状況の中で、可能な限り効率的に動く方法を身につけるうえで重要なコンセプトを詳しく紹介する。</t>
  </si>
  <si>
    <t>B5・304ページ</t>
  </si>
  <si>
    <t>13</t>
  </si>
  <si>
    <t>66_文学通信</t>
  </si>
  <si>
    <t>文学通信</t>
  </si>
  <si>
    <t>ミュージアムのお仕事2冊セット</t>
  </si>
  <si>
    <t>学芸員に興味がある高校生の博子さんと著者が、ミュージアムと一緒に生きている人たちにお話を聞いて歩きまわる『ミュージアムと生きていく』（大澤夏美）と、学芸員ならではの悲喜こもごもをほのぼのとしたトーンで描く四コマまんが『学芸員の観察日記』（滝登くらげ）のセット。学生さん達に是非！</t>
  </si>
  <si>
    <t>2024デジタルヒューマニティーズ入門</t>
  </si>
  <si>
    <t>人文情報学研究所/大沼太兵衛、菊池信彦</t>
  </si>
  <si>
    <t>73_ミネルヴァ書房</t>
  </si>
  <si>
    <t>ミネルヴァ書房</t>
  </si>
  <si>
    <t>２０２４年８月刊行</t>
  </si>
  <si>
    <t>台紙14論文.ai</t>
  </si>
  <si>
    <t>9784295018513</t>
  </si>
  <si>
    <t>一生使える見やすい資料のデザイン入門 完全版</t>
  </si>
  <si>
    <t>森重湧太　著</t>
  </si>
  <si>
    <t>見やすい資料が作れる最強の入門書が完全版として新登場。ビフォー→アフターの作例を見ながら、初心者でも簡単に必要な知識とコツを習得できます。情報整理の基本、グラフの見せ方などを新たに収録。プレゼン、研究発表など、さまざまなシーンで使えます。「見やすいグラフの作例データ」付き！</t>
  </si>
  <si>
    <t>B5変形判・208ページ</t>
  </si>
  <si>
    <t>9784295018520</t>
  </si>
  <si>
    <t>一生使えるプレゼン上手の資料作成入門 完全版</t>
  </si>
  <si>
    <t>岸 啓介　著</t>
  </si>
  <si>
    <t>誰でもすぐに説得力のある資料が作れる、最強の入門書がパワーアップ！ビフォー→アフターの作例を見ながら、プレゼン初心者でも必要な知識とコツを簡単に習得でき、より効果的に要点を伝えるためのポイントがわかります。メッセージが伝わる資料を作る「情報整理シート（データ）」付き。</t>
  </si>
  <si>
    <t>9784065295304</t>
  </si>
  <si>
    <t>ネイティブが教える　日本人研究者のための論文英語表現術</t>
  </si>
  <si>
    <t>エイドリアン・ウォールワーク/　前平謙二、笠川梢　訳</t>
  </si>
  <si>
    <t>研究室にあれば必ず役立つ、論文特化の英語表現集が待望の邦訳！　ButかHoweverか？　cannotかmay notか？　ネイティブらしい自然な言い回しのコツを225項目掲載。ワンランク上の論文に仕上がる！</t>
  </si>
  <si>
    <t>台紙15哲学・思想・言語.ai</t>
  </si>
  <si>
    <t>01_明石書店</t>
  </si>
  <si>
    <t>明石書店</t>
  </si>
  <si>
    <t>A5判・386ページ</t>
  </si>
  <si>
    <t>9784254500356</t>
  </si>
  <si>
    <t>ケンブリッジ英語百科事典</t>
  </si>
  <si>
    <t>07_大阪大学出版会</t>
  </si>
  <si>
    <t>大阪大学出版会</t>
  </si>
  <si>
    <t>A5・252ページ</t>
  </si>
  <si>
    <t>A5・310ページ</t>
  </si>
  <si>
    <t>14-2_北大路書房</t>
  </si>
  <si>
    <t>北大路書房</t>
  </si>
  <si>
    <t>26_晃洋書房</t>
  </si>
  <si>
    <t>晃洋書房</t>
  </si>
  <si>
    <t>14</t>
  </si>
  <si>
    <t>9784771038127</t>
  </si>
  <si>
    <t>＜延命＞の倫理</t>
  </si>
  <si>
    <t>柏﨑郁子</t>
  </si>
  <si>
    <t>なぜ＜延命＞が否定的にとらえられるのか。「倫理」である以前に「生理学的」であり、そうであることだけが、死なせないことを職務として胸を張るような「倫理（もしかすると希望）となることを示そうと藻掻いて、本書は書かれた。</t>
  </si>
  <si>
    <t>A5・328ページ</t>
  </si>
  <si>
    <t>9784771038349</t>
  </si>
  <si>
    <t>変容実感が描き出す学習者の姿</t>
  </si>
  <si>
    <t>梅原聡</t>
  </si>
  <si>
    <t>本書においては、活動ばかりに焦点が当たるだけでなく、学習者がどのように学んでいるのかが不問とされていることをアクティブラーニング形骸化の本質的課題と捉え、新たな視座「変容実感」から課題解消に挑む。</t>
  </si>
  <si>
    <t>9784867930281</t>
  </si>
  <si>
    <t>28-2_作品社</t>
  </si>
  <si>
    <t>作品社</t>
  </si>
  <si>
    <t>連合の系譜</t>
  </si>
  <si>
    <t>互　盛央</t>
  </si>
  <si>
    <t>森羅万象がここで歌っている。古代ギリシア・ローマから近現代に至る精神史を追跡し、限りなき連合の姿を甦らせつつ人間的営為の根源に迫る。和辻哲郎文化賞、渋沢・クローデル賞、サントリー学芸賞受賞者である思想史家による渾身の書き下ろし、驚愕の4500枚！</t>
  </si>
  <si>
    <t>２０２４年4月</t>
  </si>
  <si>
    <t>A5・1422ページ</t>
  </si>
  <si>
    <t>9784384059878</t>
  </si>
  <si>
    <t>29_三修社</t>
  </si>
  <si>
    <t>三修社</t>
  </si>
  <si>
    <t>関口　ドイツ語主要前置詞辞典</t>
  </si>
  <si>
    <t>佐藤清昭　編解説</t>
  </si>
  <si>
    <t>関口存男のほぼ全ての「著作」と（関口が三十年以上にわたって収集を続けた）「文例集」から、ドイツ語の前置詞についての記述を抽出し、読みやすく整理して、「辞典」という形にまとめました。ドイツ語「関口文法」へのいざないシリーズ第２巻。</t>
  </si>
  <si>
    <t>A5・520ページ</t>
  </si>
  <si>
    <t>9784385353579</t>
  </si>
  <si>
    <t>30_三省堂</t>
  </si>
  <si>
    <t>三省堂</t>
  </si>
  <si>
    <t>グローバル社会の英語コミュニケーション・ハンドブック</t>
  </si>
  <si>
    <t>川村晶彦　編著</t>
  </si>
  <si>
    <t>英語教育関係者・学習者向けにコミュニケーションの基礎基本を、学問的に信頼できる形でまとめる。言語の機能、特に発話行為の点からコミュニケーションの重要表現を詳述。従来の成句・定形表現という枠を超えた実用的な単位としての語彙表現も特定し記述。</t>
  </si>
  <si>
    <t>A5・392ページ</t>
  </si>
  <si>
    <t>9784393341230</t>
  </si>
  <si>
    <t>31_春秋社</t>
  </si>
  <si>
    <t>春秋社</t>
  </si>
  <si>
    <t>芸術と宇宙技芸</t>
  </si>
  <si>
    <t>ユク・ホイ　著／伊勢康平　訳</t>
  </si>
  <si>
    <t>最新技術が世界を便利なだけのものとしていくハイデガーの言う「哲学の終わり」のなかで、新しい始まりを見いだすにはどうしたら良いのだろう？　ユク・ホイはアートに着目し、西洋と中国の芸術から芸術形式を取りだし、新たな技術の思考を見いだそうとする。</t>
  </si>
  <si>
    <t>四六判・528ページ</t>
  </si>
  <si>
    <t>31-3_人文書院</t>
  </si>
  <si>
    <t>人文書院</t>
  </si>
  <si>
    <t>四六・384ページ</t>
  </si>
  <si>
    <t>9784787210586</t>
  </si>
  <si>
    <t>SMの思想史</t>
  </si>
  <si>
    <t>河原梓水</t>
  </si>
  <si>
    <t>戦後民主主義・近代化の潮流のなかで、サディスト・マゾヒストを自認した人々は、支配と暴力をめぐる欲望について何を考え、どう語ったのか。これまで本格的な研究がなされてこなかった雑誌「奇譚クラブ」に注目し、SMを媒介に性の多様性の尊重を目指した人々の思想や文化に迫る貴重な成果。</t>
  </si>
  <si>
    <t>9784790717928</t>
  </si>
  <si>
    <t>40_世界思想社</t>
  </si>
  <si>
    <t>世界思想社</t>
  </si>
  <si>
    <t>基礎ゼミ　宗教学〔第2版〕</t>
  </si>
  <si>
    <t>大谷栄一、川又俊則、猪瀬優理　編</t>
  </si>
  <si>
    <t>祭りや墓参りなどの身近な宗教体験から、宗教による被災者支援や政教分離まで、アクティブラーニングで学べる好評入門書の改訂版。資料を読み、仲間と議論し、自分の意見をワークシートに整理することを通じて、宗教情報リテラシーを身につける。</t>
  </si>
  <si>
    <t>Ａ5・196ページ</t>
  </si>
  <si>
    <t>9784469213997</t>
  </si>
  <si>
    <t>世界28言語図鑑</t>
  </si>
  <si>
    <t>東京外国語大学ワールド・ランゲージ・センター　編</t>
  </si>
  <si>
    <t>東京外国語大学で専攻できるアラビア語、イタリア語、ウズベク語ほか28の言語の解説を中心に、「翻訳しにくいことば」「一番発音の難しい言語」など21のコラムで構成。専門家による解説で、多様なことばの面白さに出会える。多様な外国語をもっと知りたい方へおすすめの一冊。</t>
  </si>
  <si>
    <t>9784469213980</t>
  </si>
  <si>
    <t>ポライトネス理論</t>
  </si>
  <si>
    <t>宇佐美まゆみ　著</t>
  </si>
  <si>
    <t>対人配慮に関わる行動の背後にある動機のメカニズムには文化を超えた普遍性があることを主張したブラウンとレヴィンソンによる有名な理論を、あまり話題にされなかった点も含めて第一人者が掘り下げて解説。それを発展させた著者の「ディスコース・ポライトネス理論」の最新の内容を紹介する。</t>
  </si>
  <si>
    <t>A5・298ページ</t>
  </si>
  <si>
    <t>52_東京大学出版会</t>
  </si>
  <si>
    <t>東京大学出版会</t>
  </si>
  <si>
    <t>A5・752ページ</t>
  </si>
  <si>
    <t>15</t>
  </si>
  <si>
    <t>9784130142526</t>
  </si>
  <si>
    <t>日本の近代思想を読みなおす2 日本</t>
  </si>
  <si>
    <t>末木文美士／末木文美士、中島隆博 責任編集</t>
  </si>
  <si>
    <t>近代日本の思想家たちは、外から見られたイメージとしての「日本」をいかに自己認識し、そこから自らの思想を展開していったのだろうか。日本観を開明主義・独自主義・普遍主義の三つの類型に分類し、いま、われわれが、「日本」を改めて考えるための拠り所を提供する。</t>
  </si>
  <si>
    <t>四六・416ページ</t>
  </si>
  <si>
    <t>9784130142533</t>
  </si>
  <si>
    <t>日本の近代思想を読みなおす3 美／藝術</t>
  </si>
  <si>
    <t>稲賀繁美／末木文美士、中島隆博 責任編集</t>
  </si>
  <si>
    <t>ヨーロッパの基準で日本文化を判断し、そこにいかなる「美」の存在、むしろ不在を認定するか、あるいはいかなる「藝術」の発見を認知するか、それとも否認するか、その闘争の場として「日本の近代思想」における「美／藝術」は「読みなお」しを迫られている。本書はその視角から美／藝術を活写する。</t>
  </si>
  <si>
    <t>四六・448ページ</t>
  </si>
  <si>
    <t>9784130142540</t>
  </si>
  <si>
    <t>日本の近代思想を読みなおす4 女性／ジェンダー</t>
  </si>
  <si>
    <t>水溜真由美／末木文美士、中島隆博 責任編集</t>
  </si>
  <si>
    <t>近代日本において、ジェンダーにまつわる問題に関して女性が執筆した様々なテキストを収録。広義の意味でのフェミニズム思想の展開をたどりながら、女性のおかれた状況やその背景を捉える。</t>
  </si>
  <si>
    <t>55_東方書店</t>
  </si>
  <si>
    <t>東方書店</t>
  </si>
  <si>
    <t>62_白水社</t>
  </si>
  <si>
    <t>白水社</t>
  </si>
  <si>
    <t>65_ひつじ書房</t>
  </si>
  <si>
    <t>ひつじ書房</t>
  </si>
  <si>
    <t>A5・614ページ</t>
  </si>
  <si>
    <t>65-2_福村出版</t>
  </si>
  <si>
    <t>福村出版</t>
  </si>
  <si>
    <t>A5・424ページ</t>
  </si>
  <si>
    <t>２０２４年３月刊行</t>
  </si>
  <si>
    <t>四六判・２８８ページ</t>
  </si>
  <si>
    <t>台紙16宗教.ai</t>
  </si>
  <si>
    <t>12_笠間書院</t>
  </si>
  <si>
    <t>笠間書院</t>
  </si>
  <si>
    <t>篠田知和基　編著、丸山顕誠　編著</t>
  </si>
  <si>
    <t>比較神話学の見地から、日本をふくめた世界各地のレヴィ＝ストロース以後の文化人類学的研究と、領域をこえた神話と美術や天文学などの比較研究における新しい視野をひらく論集。</t>
  </si>
  <si>
    <t>A5判上製432ページ/336ページ</t>
  </si>
  <si>
    <t>16</t>
  </si>
  <si>
    <t>9784487816644</t>
  </si>
  <si>
    <t>Pagans　多神教表象大全</t>
  </si>
  <si>
    <t>イーサン・ドイル・ホワイト　著　河西瑛里子　日本語版監修　　定木大介　訳</t>
  </si>
  <si>
    <t>聖なる自然、女神や男神、魔女術、占い、祝祭——知られざるペイガンの世界へとあなたを誘う美しきビジュアル図鑑が誕生！キリスト教徒が「ペイガン」というラベルを貼ってきた多くの宗教共同体の、絵画、彫刻、儀式、護符、呪具などの図版を豊富に掲載。オールカラー図版450点。</t>
  </si>
  <si>
    <t>Ｂ5変型・256ページ</t>
  </si>
  <si>
    <t>68-2_勉誠社</t>
  </si>
  <si>
    <t>勉誠社</t>
  </si>
  <si>
    <t>69_法藏館</t>
  </si>
  <si>
    <t>法藏館</t>
  </si>
  <si>
    <t>A5・576ページ</t>
  </si>
  <si>
    <t>A5・784ページ</t>
  </si>
  <si>
    <t>B5・216ページ</t>
  </si>
  <si>
    <t>A5・474ページ</t>
  </si>
  <si>
    <t>台紙17心理.ai</t>
  </si>
  <si>
    <t>9784750358307</t>
  </si>
  <si>
    <t xml:space="preserve">小児思春期の子どものメンタルヘルスケア </t>
  </si>
  <si>
    <t>ジェーン・メシャン・フォイ 編、溝口史剛 監訳、前橋赤十字病院小児科 訳</t>
  </si>
  <si>
    <t>本書は、地域で生まれ育っていく子どもとその家族に関わり続ける医療者の経験や考え方を米国小児科学会のワーキングチームが検証・整理し、日々の臨床で子どものメンタルヘルスに関するあらゆる問題を気にかけ、対応するようになるための知識とスキルを提供する手引書として翻訳した。</t>
  </si>
  <si>
    <t>B5判・772ページ</t>
  </si>
  <si>
    <t>17</t>
  </si>
  <si>
    <t>9784750357805</t>
  </si>
  <si>
    <t>公正と包摂をめざす教育</t>
  </si>
  <si>
    <t>経済協力開発機構（OECD） 編著、佐藤仁 、伊藤亜希子 監訳</t>
  </si>
  <si>
    <t>異なる文化的背景、ジェンダーやセクシュアリティ、障害など、学校で学ぶ子どもたちの多様性は高まっている。多様性を対処すべき問題ではなく、強みとして捉え、これからの教育をどう構築するのか。本書は世界の教育政策・実践とともにその手がかりを提供する。</t>
  </si>
  <si>
    <t>A4変形判・456ページ</t>
  </si>
  <si>
    <t>9784254520361</t>
  </si>
  <si>
    <t>人物で読む心理学事典</t>
  </si>
  <si>
    <t>サトウタツヤ　監修</t>
  </si>
  <si>
    <t>定番の人物だけでなく，今まであまりとりあげられることがなかった人物や日本人も含めとりあげ，その人物および心理学の意義とおもしろさを伝える。〔内容〕スキナー／エリクソン／ヴント／パヴロフ／ピアジェ／フロイト／ユング／カニッツァ／カーネマン／河合隼雄／森田正馬／三隅二不二等</t>
  </si>
  <si>
    <t>9784762832635</t>
  </si>
  <si>
    <t>子どもと家族と一緒に取り組むプレイフル・アプローチ</t>
  </si>
  <si>
    <t>ジェニファー・フリーマン，デイヴィッド・エプストン，ディーン・ロボヴィッツ　荒井康行，国重浩一　訳</t>
  </si>
  <si>
    <t>子ども独自の世界観を尊重するセラピーはいかに可能か。表現アートや遊戯を取り入れたユーモアあふれる事例を紹介。ナラティヴ・セラピーの言語的・非言語的な協働のなかで，問題の外在化に新たな可能性をもたらす。</t>
  </si>
  <si>
    <t>A5・400頁</t>
  </si>
  <si>
    <t>9784762832567</t>
  </si>
  <si>
    <t>時間概念と空間概念の発達</t>
  </si>
  <si>
    <t>松田文子，岡崎善弘，日下部典子</t>
  </si>
  <si>
    <t>時間と空間の概念形成は子どもから大人になる間にどのような発達の道筋を辿るか。ピアジェ課題に端を発する比較判断の課題を用いた実験からその様相を明らかにした，一連の研究の集大成。</t>
  </si>
  <si>
    <t>A5・116頁</t>
  </si>
  <si>
    <t>9784762832628</t>
  </si>
  <si>
    <t>マインドフルネス・コンパッション指向　統合的心理療法</t>
  </si>
  <si>
    <t>グレゴール・ジュヴェルツ，マシャ・ジュヴェルツ　前田泰宏，小山秀之，東　斉彰　訳</t>
  </si>
  <si>
    <t>〈ふつう〉の個人心理療法において，どうすればマインドフルネスやコンパッションを効果的に活用できるのか？調律された治療関係の中で変容と成長をもたらす強力な治療モデルをつくり上げる。</t>
  </si>
  <si>
    <t>A5・352頁</t>
  </si>
  <si>
    <t>四六判・296ページ</t>
  </si>
  <si>
    <t>台紙18教育.ai</t>
  </si>
  <si>
    <t>9784750357300</t>
  </si>
  <si>
    <t>生きるための知識と技能8</t>
  </si>
  <si>
    <t>国立教育政策研究所 編</t>
  </si>
  <si>
    <t>世界81か国・地域の15歳児の学力について、読解力、数学的リテラシー、科学的リテラシーの3分野から評価したPISA2022年調査結果をもとに、日本にとって示唆のあるデータを中心に整理・分析。調査結果の経年変化や学習背景との相関についても紹介。</t>
  </si>
  <si>
    <t>A4判・396ページ</t>
  </si>
  <si>
    <t>18</t>
  </si>
  <si>
    <t>9784750357232</t>
  </si>
  <si>
    <t>21世紀型コンピテンシーの次世代評価</t>
  </si>
  <si>
    <t>経済協力開発機構（OECD）編著、西村美由起 訳</t>
  </si>
  <si>
    <t>問題解決、創造的思考、自己制御、協働などの複雑なスキルをどのように測定し評価するか？　教育評価・測定の知見をもとに、評価の革新を必要とする理由、変更が必要な箇所、目標達成のためのテクノロジーの利用方法を検証し、革新的な次世代評価の必要性を提起する</t>
  </si>
  <si>
    <t>A5判　372ページ</t>
  </si>
  <si>
    <t>9784750356877</t>
  </si>
  <si>
    <t>異文化間教育ハンドブック</t>
  </si>
  <si>
    <t>イングリト・ゴゴリ、,ヴィオラ・B・ゲオルギ、マリアンネ・クリューガー＝ポトラッツ、ドロリト・レンギェル、ウーヴェ・ザントフクス 編著　立花有希、佐々木優香、木下江美、クラインハーペル美穂 訳</t>
  </si>
  <si>
    <t>グローバル化にともなう言語・文化・社会の多様性や不均質性がもたらす課題はなにか。ドイツにおける最新かつ最先端の専門的議論を112項目に整理して詳述し、教育分野を中心に異文化間にかかわる問題について体系的かつ網羅的に把握する画期的なハンドブック。</t>
  </si>
  <si>
    <t>B5変判・648ページ</t>
  </si>
  <si>
    <t>9784750358109</t>
  </si>
  <si>
    <t>「教育輸出」を問う</t>
  </si>
  <si>
    <t>高山敬太 、興津妙子 編著</t>
  </si>
  <si>
    <t>教育政策や実践が国境を越えて参照され、取引される時代の到来は何を意味するのか。官民連携による教育輸出事業の政策過程について、関係者への綿密な聞き取り調査と政策文書の分析をもとに実証的な検証をすすめ、グローバル教育移転研究の新たな地平を切り拓く。</t>
  </si>
  <si>
    <t>A5判・376ページ</t>
  </si>
  <si>
    <t>9784750358246</t>
  </si>
  <si>
    <t>経済協力開発機構（OECD） 編著、村澤秀樹 訳</t>
  </si>
  <si>
    <t>医療を取り巻く状況を国際的に比較・評価するデータ集。健康状態、健康の危険因子、医療へのアクセス、医療の質とアウトカム、保健医療支出、保健医療労働力、保健医療活動、医薬品部門、高齢化と介護の主要9分野。2023年版の特設章は、デジタルヘルス。</t>
  </si>
  <si>
    <t>B5判　248ページ</t>
  </si>
  <si>
    <t>A5・460ページ</t>
  </si>
  <si>
    <t>9784762832529</t>
  </si>
  <si>
    <t>思考する教室をつくる概念型探究の実践</t>
  </si>
  <si>
    <t>カーラ・マーシャル，レイチェル・フレンチ　著　遠藤みゆき，ベアード真理子　訳</t>
  </si>
  <si>
    <t>探究型学習と概念型学習を融合した授業の実践とは？導入する，方向を定める，調べる，整理する，一般化する，転移する，振り返るという７つのフェーズを詳説。あらゆる教科で使用できるストラテジーやモデル，例を豊富に提供。</t>
  </si>
  <si>
    <t>B5・446頁</t>
  </si>
  <si>
    <t>9784762832499</t>
  </si>
  <si>
    <t>人はいかに学ぶのか</t>
  </si>
  <si>
    <t>全米科学・工学・医学アカデミー　編　秋田喜代美，一柳智紀，坂本篤史　監訳</t>
  </si>
  <si>
    <t>『How People Learn（邦題：授業を変える）』から20年の間で明らかになった知見に基づき再構成された最新版。脳科学・神経科学，動機づけ研究，文化的多様性やICT等の切り口から人の「学び」に迫る。</t>
  </si>
  <si>
    <t>A5・396頁</t>
  </si>
  <si>
    <t>9784762832574</t>
  </si>
  <si>
    <t>子どもの声からはじまる　保育アセスメント</t>
  </si>
  <si>
    <t>松井剛太，松本博雄　編著</t>
  </si>
  <si>
    <t>近年，幼児教育では外的に読み取りやすいアセスメントが求められているが，固定化された「ものさし」によって見失うモノがあるのではないか。子どもの声に耳を傾け，対話し揺らぎながら，新たなアセスメントのカタチを探る。</t>
  </si>
  <si>
    <t>A5・228頁</t>
  </si>
  <si>
    <t>16_九州大学出版会</t>
  </si>
  <si>
    <t>九州大学出版会</t>
  </si>
  <si>
    <t>A5・344ページ</t>
  </si>
  <si>
    <t>A5・316ページ</t>
  </si>
  <si>
    <t>9784384061178</t>
  </si>
  <si>
    <t>Can-doで教える　課題遂行型の日本語教育</t>
  </si>
  <si>
    <t>来嶋洋美、八田直美、二瓶知子</t>
  </si>
  <si>
    <t>日本語教育が行動中心のアプローチへと大きく変化する中で、教育現場を預かる教師は、授業をどのように見直し、変えるのか。課題遂行型の日本語教育を実践する上で基盤となる考え方と、授業の進め方、評価のしかた、異文化理解の扱いまで、初級授業の事例を挙げながら詳しく解説。</t>
  </si>
  <si>
    <t>A5・184ページ</t>
  </si>
  <si>
    <t>9784788719019</t>
  </si>
  <si>
    <t>30-1_時事通信社</t>
  </si>
  <si>
    <t>時事通信社</t>
  </si>
  <si>
    <t xml:space="preserve">最新教育キーワード </t>
  </si>
  <si>
    <t>藤田晃之　編著、佐藤博志　編著、長田友紀　編著、平井悠介　編著</t>
  </si>
  <si>
    <t>「教育」をよむ、「教育」をとく、「教育」がわかる。冒頭では「令和の日本型学校教育と第４期教育振興基本計画」を特集し、現代日本の教育とその課題を考える上で不可欠な165のキーワードを厳選し、詳細に解説！</t>
  </si>
  <si>
    <t>2024年03月刊行</t>
  </si>
  <si>
    <t xml:space="preserve"> A5・345ページ</t>
  </si>
  <si>
    <t>9784788719026</t>
  </si>
  <si>
    <t>最新教育データブック</t>
  </si>
  <si>
    <t xml:space="preserve"> 藤田晃之　編</t>
  </si>
  <si>
    <t>教育を「初等中等教育」「高等教育」「子供と生活」「教師をめぐる状況」「生涯学習と社会教育」「教育の国際化」「世界で進む教育改革」「財政と教育」の８つのジャンルに分け、いじめの認知件数、子供とインターネット、教員の勤務の状況など、123の最新データを網羅。</t>
  </si>
  <si>
    <t>A5・340ページ</t>
  </si>
  <si>
    <t>32_旬報社</t>
  </si>
  <si>
    <t>旬報社</t>
  </si>
  <si>
    <t>2024年2月26日</t>
  </si>
  <si>
    <t>19</t>
  </si>
  <si>
    <t>A5・192ページ</t>
  </si>
  <si>
    <t>9784623096497</t>
  </si>
  <si>
    <t>リテラシー教育はどうあるべきか</t>
  </si>
  <si>
    <t>樋口とみ子</t>
  </si>
  <si>
    <t>リテラシーとは何か。リテラシー教育が社会にもたらすものとは。本書は、機能的リテラシー論と批判的リテラシー論の対立軸を、思想的基盤の変遷と現代のアメリカ合衆国における具体的な教育実践から再検討する。概念のダイナミックな展開をとらえることをとおして、対立を乗り越える新たな展望を示す。</t>
  </si>
  <si>
    <t>9784623097012</t>
  </si>
  <si>
    <t>江戸教育思想史</t>
  </si>
  <si>
    <t>山本正身</t>
  </si>
  <si>
    <t>本書は江戸時代の政治・社会史的動向を踏まえつつ藤原惺窩から横井小楠に至るまでの主要な思想家たちの教育思想を読み解き、近代以降との連続／非連続面を明らかにするとともに、今日の実践にも生かしうる豊かな叡智を発見していく。江戸教育思想史の展開を包括的に叙述した本格的通史！</t>
  </si>
  <si>
    <t>２０２４年９月刊行</t>
  </si>
  <si>
    <t>A5・194ページ</t>
  </si>
  <si>
    <t>78_有信堂高文社</t>
  </si>
  <si>
    <t>有信堂高文社</t>
  </si>
  <si>
    <t>台紙19歴史.ai</t>
  </si>
  <si>
    <t>A5判・448ページ</t>
  </si>
  <si>
    <t>9784750357614</t>
  </si>
  <si>
    <t>黒人法典</t>
  </si>
  <si>
    <t>ルイ・サラ＝モランス 著、中村　隆之 、森元庸介 訳</t>
  </si>
  <si>
    <t>1685年からビジネスのため黒人を厳格に管理・所有するための法律が世界に先駆けてフランスで制定された。聖書を都合よく解釈し黒人を物品として扱い、1848年まで続いた黒人法典の存在を無視したルソーやモンテスキューら啓蒙思想家たちを苛烈に糾弾した問題作が待望の刊行。</t>
  </si>
  <si>
    <t>四六判・488ページ</t>
  </si>
  <si>
    <t>A5判・480ページ</t>
  </si>
  <si>
    <t>9784254535808</t>
  </si>
  <si>
    <t>郷土史年表・資料集</t>
  </si>
  <si>
    <t>◆阿部猛、夏目琢史　編</t>
  </si>
  <si>
    <t>『郷土史大辞典』『郷土史大系』掲載の事項を地方別にまとめた年表と郷土史研究に必要な資料集。〔内容〕郷土史年表／年号／全国城郭／人口の変遷／棚田／特産品／国定教科書／金石文・石碑ほか</t>
  </si>
  <si>
    <t>B5・568ページ</t>
  </si>
  <si>
    <t>9784254500370</t>
  </si>
  <si>
    <t>鉄道史大事典</t>
  </si>
  <si>
    <t>老川慶喜　ほか編</t>
  </si>
  <si>
    <t>日本含む世界の鉄道史と鉄道技術史を一冊で学術的に知ることができる，読む事典。〔内容〕【日本の鉄道史】幕末・明治／戦間期／戦後大手民鉄15社【海外の鉄道史】欧米／アフリカ・ラテンアメリカ／アジア・オセアニア【鉄道の技術史】</t>
  </si>
  <si>
    <t>B5・504ページ</t>
  </si>
  <si>
    <t>04_和泉書院</t>
  </si>
  <si>
    <t>和泉書院</t>
  </si>
  <si>
    <t>20</t>
  </si>
  <si>
    <t>国家単位ではなく等身大の「ひと」を起点に「社会」「世界」に問いを広げる新たな歴史教科書。各時代・各地域について最新のジェンダー史の知見をもとに世界史叙述を刷新する。第1巻『「ひと」とはだれか？』、第2巻『「社会」はどう作られるか？』、第3巻『「世界」をどう問うか？』の3冊セット。</t>
  </si>
  <si>
    <t>A5・266～284ページ</t>
  </si>
  <si>
    <t>9784272510160</t>
  </si>
  <si>
    <t>07-2_大月書店</t>
  </si>
  <si>
    <t>大月書店</t>
  </si>
  <si>
    <t>ロシア・ウクライナ戦争と歴史学</t>
  </si>
  <si>
    <t>歴史学研究会　編</t>
  </si>
  <si>
    <t>ロシアによるウクライナ侵攻。それは、現実政治のみならず、歴史学に新たな課題をつきつけている。そもそもウクライナとは何か、ロシア史の再点検や周辺諸国の歴史認識の変容の検討、「帝国論」「ナショナリズム論」など多面的に考察する。</t>
  </si>
  <si>
    <t>四六・272ページ</t>
  </si>
  <si>
    <t>9784272510153</t>
  </si>
  <si>
    <t>深化する歴史学</t>
  </si>
  <si>
    <t>歴史科学協議会　編</t>
  </si>
  <si>
    <t>新発見された史資料や、異なる読み方が示されるようになった史料などに着目し、新たな歴史像を示す３９のトピック。AIを利用した文字読解など、史資料をめぐる近年の動向に注目した７つのコラム。深化しつづける歴史研究の現在を示す。</t>
  </si>
  <si>
    <t>A5・280ページ</t>
  </si>
  <si>
    <t>9784909832993</t>
  </si>
  <si>
    <t>13_花鳥社</t>
  </si>
  <si>
    <t>花鳥社</t>
  </si>
  <si>
    <t>先代旧事本紀注釈　新訂版</t>
  </si>
  <si>
    <t>工藤浩、松本直樹、松本弘毅　校注・訳</t>
  </si>
  <si>
    <t>九世紀に編纂された歴史書・神道書、全十巻を読み解く。初版から大幅に刷新を施した決定版！［日本文学・日本語学・日本史学・神道学、各分野の最新研究成果を反映／校訂本文・訓読・口語訳に、頭注として校異・語釈を配置／神名・人名・神社名の索引付］</t>
  </si>
  <si>
    <t>菊・604ページ</t>
  </si>
  <si>
    <t>22_勁草書房</t>
  </si>
  <si>
    <t>勁草書房</t>
  </si>
  <si>
    <t>A5・324ページ</t>
  </si>
  <si>
    <t>23-1_現代人文社</t>
  </si>
  <si>
    <t>現代人文社</t>
  </si>
  <si>
    <t>A5・586ページ</t>
  </si>
  <si>
    <t>9784771038141</t>
  </si>
  <si>
    <t>戦争と鎮魂</t>
  </si>
  <si>
    <t>牛村圭　編著／古田島洋介、佐伯順子、堀まどか、他</t>
  </si>
  <si>
    <t>人類の歴史は、「戦争の歴史」でもある。勝者／敗者を問わず、戦いの過程で多数の死傷者が生まれてきた。先人たちは、戦いの後、戦争で命を落とした人たちの魂をどのように鎮めてきたのだろうか。本書は、様々な分野の専門家たちが集まり、古今東西の「鎮魂」という事例について分析した一冊である。</t>
  </si>
  <si>
    <t>四六判</t>
  </si>
  <si>
    <t>２０２４年７月刊行</t>
  </si>
  <si>
    <t>21</t>
  </si>
  <si>
    <t>A5・442ページ</t>
  </si>
  <si>
    <t>37-2_新泉社</t>
  </si>
  <si>
    <t>新泉社</t>
  </si>
  <si>
    <t>B5・384ページ</t>
  </si>
  <si>
    <t>A5・378ページ</t>
  </si>
  <si>
    <t>48_千倉書房</t>
  </si>
  <si>
    <t>千倉書房</t>
  </si>
  <si>
    <t>A5・640ページ</t>
  </si>
  <si>
    <t>53_東京堂出版</t>
  </si>
  <si>
    <t>東京堂出版</t>
  </si>
  <si>
    <t>阿部猛　編著</t>
  </si>
  <si>
    <t>9784887084865</t>
  </si>
  <si>
    <t>54_刀水書房</t>
  </si>
  <si>
    <t>刀水書房</t>
  </si>
  <si>
    <t>第二次世界大戦期東中欧の強制移動のメカニズム</t>
  </si>
  <si>
    <t>山本明代</t>
  </si>
  <si>
    <t>世界大戦当時、ハンガリーを中心とする東中欧で繰り広げられた各国の政策と実態を考察。なぜ生まれ育った国で生きる権利を奪われ国を追われたのか、これからの課題を探る</t>
  </si>
  <si>
    <t>A5・430ページ</t>
  </si>
  <si>
    <t>9784887084728</t>
  </si>
  <si>
    <t>スペイン中近世の国家と社会</t>
  </si>
  <si>
    <t>林邦夫</t>
  </si>
  <si>
    <t>A5・800ページ</t>
  </si>
  <si>
    <t>54-2_同成社</t>
  </si>
  <si>
    <t>同成社</t>
  </si>
  <si>
    <t>B5・418ページ</t>
  </si>
  <si>
    <t>22</t>
  </si>
  <si>
    <t>四六・300ページ</t>
  </si>
  <si>
    <t>A5・480ページ</t>
  </si>
  <si>
    <t>57_名古屋大学出版会</t>
  </si>
  <si>
    <t>名古屋大学出版会</t>
  </si>
  <si>
    <t>天野真志ほか　編</t>
  </si>
  <si>
    <t>自治体、博物館、図書館など、地域に蓄積された歴史文化資料をどのように守り継承していけば良いか。基礎知識から災害時の対応まで解説する2冊。『地域歴史文化のまもりかた 災害時の救済方法とその考え方』（2024刊）『地域歴史文化継承ガイドブック 付・全国資料ネット総覧』（2022刊）</t>
  </si>
  <si>
    <t>A5</t>
  </si>
  <si>
    <t>国立歴史民俗博物館ほか　編</t>
  </si>
  <si>
    <t>A5（一部変判あり）・各112ページ</t>
  </si>
  <si>
    <t>A5・624ページ</t>
  </si>
  <si>
    <t>清水寺史編纂委員会　編</t>
  </si>
  <si>
    <t>23</t>
  </si>
  <si>
    <t>八坂神社文書編纂委員会　編</t>
  </si>
  <si>
    <t>A5・330ページ</t>
  </si>
  <si>
    <t>２０２４年６月刊行</t>
  </si>
  <si>
    <t>9784623097401</t>
  </si>
  <si>
    <t>「歴史」の世界史</t>
  </si>
  <si>
    <t>ダニエル・ウルフ／南塚信吾，秋山晋吾　監修／南塚信吾，小谷汪之，田中資太　訳</t>
  </si>
  <si>
    <t>ヨーロッパで発達した歴史の考え方、叙述の方法が、非ヨーロッパに拡大し、土着の歴史と遭遇したとき、どのような変化が生まれるのか、この相互の歴史の連動関係を丹念に追う。古代近東における最初期の歴史叙述から、現代の歴史学をめぐる最新トピックと議論までをカバーする、ダイナミックな書。 </t>
  </si>
  <si>
    <t>四六判・４８０ページ</t>
  </si>
  <si>
    <t>76_山川出版社</t>
  </si>
  <si>
    <t>山川出版社</t>
  </si>
  <si>
    <t>A5判・400ページ</t>
  </si>
  <si>
    <t>A5判・336ページ</t>
  </si>
  <si>
    <t>「歴史」は日々、様々な研究がなされ、その積み重ねのもとに形成されていき、不変のものではありません。本書では、そうした研究・議論の「現在」を研究者に解説してもらい、そのうえで、あらためて「歴史」を考え・問いかけることで、未来への手がかりを探ろうとするシリーズです。</t>
  </si>
  <si>
    <t>四六判・各巻320ページほど</t>
  </si>
  <si>
    <t>77_雄山閣</t>
  </si>
  <si>
    <t>雄山閣</t>
  </si>
  <si>
    <t>79_ゆまに書房</t>
  </si>
  <si>
    <t>ゆまに書房</t>
  </si>
  <si>
    <t>9784642016711</t>
  </si>
  <si>
    <t>81_吉川弘文館</t>
  </si>
  <si>
    <t>吉川弘文館</t>
  </si>
  <si>
    <t>日華文化交流史（新装版）</t>
  </si>
  <si>
    <t>木宮泰彦</t>
  </si>
  <si>
    <t>古代から近世まで、日本と中国の交流の歴史を系統的かつ概括的に描き出した大著。膨大な史料を博覧した叙述に、遣隋使・遣唐使、日中間を往来した僧侶や船舶の一覧表、通交年表収載など、基礎資料としても必備。日中関係史・対外関係史研究の先駆的存在といえる名著を、解説を付して待望の新装復刊。</t>
  </si>
  <si>
    <t>Ａ５・960ページ</t>
  </si>
  <si>
    <t>24</t>
  </si>
  <si>
    <t>台紙20民俗・文化人類.ai</t>
  </si>
  <si>
    <t>9784750518565</t>
  </si>
  <si>
    <t>02_亜紀書房</t>
  </si>
  <si>
    <t>亜紀書房</t>
  </si>
  <si>
    <t>秋田　環日本海文明への扉</t>
  </si>
  <si>
    <t>伊藤俊治／石川直樹　写真</t>
  </si>
  <si>
    <t>日本海以北の海を挟んで、大陸や島々の諸民族から、異形の文化が東北・北陸へと伝播していた。玄関口・秋田の風土の深層へと分け入り、来訪した数多の異人たちがもたらした文化、そして厳寒の気候の中でそれらが独自の形で洗練されていく様を鮮やかに描き出す裏・日本史。</t>
  </si>
  <si>
    <t>A5・384ページ</t>
  </si>
  <si>
    <t>9784254530223</t>
  </si>
  <si>
    <t>日本石造文化事典</t>
  </si>
  <si>
    <t>浜田弘明　ほか編</t>
  </si>
  <si>
    <t>時代区分を軸に地理分布や文化的意味を重視しつつ日本の石の文化と歴史を総観〔内容〕総説編：道具／住まい／土木／権力表象／墓制／神仏・精霊／各論編：先史時代の石造文化／古代／中・近世／中世の宗教・信仰関連の石造物／近世／近現代の社会と石造物／特論編：琉球・沖縄の石造物／石材と石工／他</t>
  </si>
  <si>
    <t>B5・888ページ</t>
  </si>
  <si>
    <t>9784771037793</t>
  </si>
  <si>
    <t>「現代村落」のエスノグラフィ</t>
  </si>
  <si>
    <t>前野清太朗</t>
  </si>
  <si>
    <t>現代社会において揺らいでいるこの問いに、フィールドワークと文献研究を通じた台湾農村の長期的分析によって挑む一冊。日本・中国との異／同比較の壁を超えて、台湾農村から先進諸国に通じる新たな「現代村落」モデルの構築を試みる。</t>
  </si>
  <si>
    <t>A5・240ページ</t>
  </si>
  <si>
    <t>9784480750983</t>
  </si>
  <si>
    <t>47_筑摩書房</t>
  </si>
  <si>
    <t>筑摩書房</t>
  </si>
  <si>
    <t>柳田國男全集　別巻２　補遺</t>
  </si>
  <si>
    <t>柳田國男/伊藤幹治、後藤総一郎、宮田登、赤坂憲雄、佐藤健二、石井正己、小田富英　編</t>
  </si>
  <si>
    <t>新聞雑誌の記事・内容見本の推薦文など本巻未収録論稿他、手帳翻刻「明治三十年伊勢海ノ資料」「南島旅行見聞記」、講演記録「早川昇ノート」等を収録した補遺。</t>
  </si>
  <si>
    <t>A5・648ページ</t>
  </si>
  <si>
    <t>A5・528ページ</t>
  </si>
  <si>
    <t>A5・232ページ</t>
  </si>
  <si>
    <t>25</t>
  </si>
  <si>
    <t>9784838106233</t>
  </si>
  <si>
    <t>72-1_光村推古書院</t>
  </si>
  <si>
    <t>光村推古書院</t>
  </si>
  <si>
    <t>史実でたどる紫式部</t>
  </si>
  <si>
    <t>朧谷寿、山本淳子、山田邦和、日山正紀／中田昭　写真</t>
  </si>
  <si>
    <t>『源氏物語』に見え隠れする紫式部の実像。友、恋、別れ、そしてたどりついた彼女の人生観とは。『源氏物語』をはじめ、紫式部の遺した文学を読み解き、美しい写真とともに彼女の生きざまをたどる。歴史学、考古学の視点も加え、立体的な紫式部像に迫る。『源氏物語』がますます面白くなる一冊。</t>
  </si>
  <si>
    <t>A5判・304ページ</t>
  </si>
  <si>
    <t>台紙21地理.ai</t>
  </si>
  <si>
    <t>9784772261302</t>
  </si>
  <si>
    <t>日本の都市地理学研究</t>
  </si>
  <si>
    <t>阿部和俊　編著</t>
  </si>
  <si>
    <t>日本の都市地理学者45名が、各人の専門とする研究テーマについて、研究史・分析視点・分析方法を明示し、これまでの研究成果と将来の課題を提示する。地理学の方法論を扱ったベーシックなテーマから最新のトレンドまでをカバー。</t>
  </si>
  <si>
    <t>A5・666ページ</t>
  </si>
  <si>
    <t>63_白桃書房</t>
  </si>
  <si>
    <t>白桃書房</t>
  </si>
  <si>
    <t>台紙22社会.ai</t>
  </si>
  <si>
    <t>9784750518480</t>
  </si>
  <si>
    <t>ミートイーター式　サバイバル大全</t>
  </si>
  <si>
    <t>スティーブン・リネラ／仁木めぐみ　訳</t>
  </si>
  <si>
    <t>日帰りハイクから本格キャンプまで、身を守りながら自然を縦横無尽に楽しむ野外生活のコツ、経験と洞察に基づくアウトドア全般の究極ノウハウ、万一の事故・トラブルを防ぐ準備術と緊急対処法、豊富なイラスト図解でわかりやすい実践術の数々を紹介する。</t>
  </si>
  <si>
    <t>A5・608ページ</t>
  </si>
  <si>
    <t>9784272361014</t>
  </si>
  <si>
    <t>制度から生まれる連帯の力</t>
  </si>
  <si>
    <t>普遍的制度こそが、人々の連帯を生み出していく。岩手県沢内村（現・西和賀町）やスウェーデンにおける先駆的な事例検討と、大牟田・宮古島でのオーラルヒストリーから、労働と生活の権利を実現する参加と自治へと、人々の主体性を起動させる力を読み解いていく。</t>
  </si>
  <si>
    <t>9784272211326</t>
  </si>
  <si>
    <t>韓国社会運動のダイナミズム</t>
  </si>
  <si>
    <t>三浦まり、金美珍　編</t>
  </si>
  <si>
    <t>80年代の民主化闘争から近年のMeToo運動まで、社会を変える活力と戦略性を備えた韓国の市民・社会運動。女性運動、労働組合、革新政治との協同など、歴史的背景と豊かな実践例を各分野の当事者・専門家らが報告。</t>
  </si>
  <si>
    <t>四六・304ページ</t>
  </si>
  <si>
    <t>26</t>
  </si>
  <si>
    <t>9784762832543</t>
  </si>
  <si>
    <t>〈生活—文脈〉理解のすすめ</t>
  </si>
  <si>
    <t>宮内　洋，松宮　朝，新藤　慶，打越正行　著</t>
  </si>
  <si>
    <t>生身の身体を伴った人間を同じく生活する人間が理解するとはどういうことか？乳幼児期の食(共食の体験)，青年期の労働(沖縄のヤンキー)，成人期の政治行動(市町村合併)，老年期の社会関係(孤独・孤立)を通して考える。</t>
  </si>
  <si>
    <t>四六・208頁</t>
  </si>
  <si>
    <t>A5・492ページ</t>
  </si>
  <si>
    <t>ロンダ・シービンガー／小川眞里子　他　訳</t>
  </si>
  <si>
    <t>9784771038264</t>
  </si>
  <si>
    <t>止まり木としてのゲストハウス</t>
  </si>
  <si>
    <t>鍋倉咲希</t>
  </si>
  <si>
    <t>ゲストハウスでの長期間のフィールドワークと、モビリティ研究の丹念な整理を通じて、旅先で見知らぬ他者と出会い，かかわることの意味を探る。「流動」の時代のつながりを問い直す、新しい観光社会学。</t>
  </si>
  <si>
    <t>A5・266ページ</t>
  </si>
  <si>
    <t>9784771038523</t>
  </si>
  <si>
    <t>撤退学の可能性を問う</t>
  </si>
  <si>
    <t>堀田新五郎　編著、林尚之　編著／安村克己、作野広和、他</t>
  </si>
  <si>
    <t>既存の社会システムを持続させる限り、地球温暖化も少子化も地方衰退もとどまるところをしらず、いつか破局的な事態が訪れはしないか？大事なのは，既存システムの「持続可能性」ではない。そこからの「撤退」である。いまこそ「撤退」を「学ぶ」ことの意義と可能性が問われなければならない。</t>
  </si>
  <si>
    <t>9784771038288</t>
  </si>
  <si>
    <t>中国と日本における農村ジェンダー研究</t>
  </si>
  <si>
    <t>堀口正　編著、大橋史恵　編著、南裕子　編著、岩島史　編著</t>
  </si>
  <si>
    <t>1950年代から60年代の中国と日本において農村社会と女性の生活はいかに変化したのか？　医療、教育、ケア、財産所有、労働、政
治参加などのあり方に焦点をあてた既存研究の特徴を明らかにするとともに、研究の空白をさぐる一冊。</t>
  </si>
  <si>
    <t>A5・248ページ</t>
  </si>
  <si>
    <t>9784787235367</t>
  </si>
  <si>
    <t>トランスジェンダーQ＆A</t>
  </si>
  <si>
    <t>高井ゆと里、周司あきら</t>
  </si>
  <si>
    <t>「なぜ性別が社会で重視されるのか？」「トランスジェンダーの人たちが直面している困難は？」「トランス差別・ヘイトがなぜ跋扈しているのか？」。いまの社会がどうなっていて、トランスジェンダーの人々がどんなことに困っていて、それを解決するには何が必要なのか。Q＆A形式でわかりやすく解説。</t>
  </si>
  <si>
    <t>9784790717898</t>
  </si>
  <si>
    <t>ローカルボクサーと貧困世界〔増補新装版〕</t>
  </si>
  <si>
    <t>石岡丈昇</t>
  </si>
  <si>
    <t>国際ボクシングマーケットに組み込まれていくボクサーたちの、身体に刻まれた生き方を、マニラのジムへの住み込み調査によって克明に描き出す。岸政彦氏による解説、調査対象となったボクサーたちのその後の人生を描く「後章」を加えた、待望の増補新装版。</t>
  </si>
  <si>
    <t>Ａ5・396ページ</t>
  </si>
  <si>
    <t>27</t>
  </si>
  <si>
    <t>9784790717904</t>
  </si>
  <si>
    <t>中東を学ぶ人のために</t>
  </si>
  <si>
    <t>末近浩太、松尾昌樹　編</t>
  </si>
  <si>
    <t>全体像を一気につかむ、知の見取り図。歴史、宗教、ジェンダー、石油経済、ビジネス、紛争、難民——中東のダイナミズムを、16の論点から解き明かす。最新の研究に基づく必読の入門書。</t>
  </si>
  <si>
    <t>9784790717881</t>
  </si>
  <si>
    <t xml:space="preserve">キャリアに活かす雇用関係論 </t>
  </si>
  <si>
    <t xml:space="preserve"> 駒川智子、金井郁　編</t>
  </si>
  <si>
    <t>働きがいのある人間らしい仕事の実現へ。経済社会の変化と人々の価値観の多様化が、性別に基づく雇用管理に変化を迫る。就職から始まるキャリアの形成過程をジェンダーの視点から分析し、現状・課題・解決への道筋を示す。働くすべての人の必携書。</t>
  </si>
  <si>
    <t>Ａ5・246ページ</t>
  </si>
  <si>
    <t>9784794227348</t>
  </si>
  <si>
    <t>世界の本当の仕組み</t>
  </si>
  <si>
    <t>バーツラフ・シュミル、柴田裕之 訳</t>
  </si>
  <si>
    <t>徹底的な数値思考により、私たちの将来の決定要因である7項目を検証。「世界は数年以内に滅びる」「技術革新が近い将来にすべてを解決する」のような両極端な主張を一刀両断し、私たちにいまこそ必要なより現実的・建設的な未来を予測する！全米ベストセラー。</t>
  </si>
  <si>
    <t>70_法律文化社</t>
  </si>
  <si>
    <t>法律文化社</t>
  </si>
  <si>
    <t>9784623096770</t>
  </si>
  <si>
    <t>情報とメディア</t>
  </si>
  <si>
    <t>金子　勇，吉原直樹　代表編者／正村俊之　編著</t>
  </si>
  <si>
    <t>情報メディアに関する研究は、自然科学を含む多様な学問分野のなかで発展してきた。ＡＩやメタバース等の新たなメディアが出現した状況を迎えたいま、これまで蓄積された知を総動員しつつ再構築することが求められる。本書では、他分野の知見を視野に入れながら総括し、今後の展望を描く。</t>
  </si>
  <si>
    <t>28</t>
  </si>
  <si>
    <t>9784623096756</t>
  </si>
  <si>
    <t>世代と人口</t>
  </si>
  <si>
    <t>金子　勇，吉原直樹　代表編者／金子　勇　編著</t>
  </si>
  <si>
    <t>本書では「世代」概念を大幅に拡張して、生と性、家族、コミュニティ、時代認識にまで応用し、「人口変容」や福祉コミュニティなどの最新の研究を展開する。さらに実践的研究を指向して、「世代会計」を軸とした時代が抱える社会問題を解明し、処方箋の提示も試みた。</t>
  </si>
  <si>
    <t>9784623096763</t>
  </si>
  <si>
    <t>環境と運動</t>
  </si>
  <si>
    <t>金子　勇，吉原直樹　代表編者／長谷川公一　編著</t>
  </si>
  <si>
    <t>社会運動は市民社会の〈声〉であり、社会問題のすぐれた社会的表現であるとともに、社会変革の原動力でもある。本書は、環境研究や社会運動研究の国内外の理論的・実践的蓄積を踏まえ、そこに潜勢力をもった創造的な営為を見出し、意味づけをはかる社会学的な〈まなざし〉を提示する。</t>
  </si>
  <si>
    <t>9784623097258</t>
  </si>
  <si>
    <t>ソーシャルメディア時代の「大衆社会」論</t>
  </si>
  <si>
    <t>津田正太郎，烏谷昌幸，山口　仁，山腰修三　編著</t>
  </si>
  <si>
    <t>これまで大衆とマス・メディアに関しては盛んに語られてきたが、ＳＮＳをはじめメディアが多様化し、マスとメディアの関係が変容した今日ではリアリティーを失いつつある。本書はこのマス 概念を再検討、再構築することで、現代社会をメディア側から見通す手がかりを探る。</t>
  </si>
  <si>
    <t>２０２４年４月刊行</t>
  </si>
  <si>
    <t>四六判・３２０ページ</t>
  </si>
  <si>
    <t>台紙23法律・政治.ai</t>
  </si>
  <si>
    <t>9784750357409</t>
  </si>
  <si>
    <t>高等教育改革の政治経済学</t>
  </si>
  <si>
    <t>田中秀明 、大森不二雄 、杉本和弘 、大場淳 著</t>
  </si>
  <si>
    <t>知識基盤社会における高度人材の育成とイノベーション創出に応えられる高等教育改革とはどのようなものか。諸外国と日本の大学改革の成果と課題を政治経済学的な視点から比較評価し、日本の改革の失敗の本質を見定め、異なる改革の方向性と具体策を明らかにする。</t>
  </si>
  <si>
    <t>A5・712ページ</t>
  </si>
  <si>
    <t>29</t>
  </si>
  <si>
    <t>A5・552ページ</t>
  </si>
  <si>
    <t>A5・540ページ</t>
  </si>
  <si>
    <t>9784771038400</t>
  </si>
  <si>
    <t>シリア紛争と民兵</t>
  </si>
  <si>
    <t>髙岡豊</t>
  </si>
  <si>
    <t>一次資料を丁寧にひもときながら、シリア紛争の場に現れた様々な民兵の動員メカニズム、民兵による占拠地の統治の実態、シリア政府による親政府民兵の起用が招いた同国の政治構造の変化を明らかにする。</t>
  </si>
  <si>
    <t>9784771038462</t>
  </si>
  <si>
    <t>英国の地方分権</t>
  </si>
  <si>
    <t>デレク・ビレル、ポール・カーマイケル、デアドレ・ヒーナン／ 箕輪允智　訳</t>
  </si>
  <si>
    <t>本書では、Brexit以前から地方分権を進めていた英国の、スコットランド・北アイルランド・ウェールズの3つの分権政府について、各国での基本的な歴史的背景、分権された権限の変化、財政関係、政府間関係、政策的違い等の視点から現在の状況を提供する。</t>
  </si>
  <si>
    <t>A5・276ページ</t>
  </si>
  <si>
    <t>9784845118175</t>
  </si>
  <si>
    <t>渡辺治著作集 第13巻　新自由主義日本の軌跡</t>
  </si>
  <si>
    <t>渡辺治</t>
  </si>
  <si>
    <t>世界から取り残される日本経済、非正規の増大で不安定化する雇用、拡大する格差、削減される福祉、改善されない少子化。一方で増大する企業利益、激増する軍事費、アメリカ追随の外交…。今日の日本の状況をもたらした新自由主義政策の歴史と新自由主義の本質を明らかにする論稿を収録。</t>
  </si>
  <si>
    <t>A5判上製・712ページ</t>
  </si>
  <si>
    <t>9784845118182</t>
  </si>
  <si>
    <t>渡辺治著作集 第14巻　新自由主義日本の現在</t>
  </si>
  <si>
    <t>安倍政権とは何だったのか、新自由主義は日本をどう変えたのか。日本の現在の状況をもたらした新自由主義の転換点となったのが安倍政権だった。「新保守主義」の台頭と挫折、民主党への政権交代、さらに復活安倍政権による新自由主義の再稼働へと続く流れを分析。</t>
  </si>
  <si>
    <t>2024年4月30日</t>
  </si>
  <si>
    <t>A5判上製・790ページ</t>
  </si>
  <si>
    <t>9784845118199</t>
  </si>
  <si>
    <t>渡辺治著作集　第15巻　現代日本国家と教育、ナショナリズム　</t>
  </si>
  <si>
    <t>なぜ、自民党一党政権は続いたのか？　なぜ、子どもたちを巻き込む激しい受験競争が席捲したのか？労働者階級が増加し、資本主義の矛盾が深刻化するにもかかわらず保守支配が続く日本社会の構造を、大企業における労働者支配から分析する視角を提示。</t>
  </si>
  <si>
    <t>2024年7月2日</t>
  </si>
  <si>
    <t>A5判上製・660ページ</t>
  </si>
  <si>
    <t>9784845118205</t>
  </si>
  <si>
    <t>渡辺治著作集　第16巻　運動・社会民主主義・対抗構想</t>
  </si>
  <si>
    <t>安保体制、企業社会、新自由主義に立ち向かった戦後の社会運動の歴史と特質を分析し、戦後の労働組合運動、社会民主主義はどんな力を発揮したか、企業社会の形成に伴っていかに変質したのか、新自由主義に対抗してどんな社会運動が台頭したかを解明する。</t>
  </si>
  <si>
    <t>2024年9月12日</t>
  </si>
  <si>
    <t>A5判上製・740ページ</t>
  </si>
  <si>
    <t>9784845118724</t>
  </si>
  <si>
    <t>二村一夫著作集　第１巻　日本労働史研究</t>
  </si>
  <si>
    <t>二村一夫</t>
  </si>
  <si>
    <t>近現代日本の労働史・労使関係史研究において指導的役割を果たし、多大な貢献を果たした二村一夫の集大成。入手困難となった既刊本と英語版をあわせて再録。</t>
  </si>
  <si>
    <t>2024年3月28日</t>
  </si>
  <si>
    <t>A5判上製・380ページ</t>
  </si>
  <si>
    <t>9784845118731</t>
  </si>
  <si>
    <t>二村一夫著作集　第２巻　鉱業労働史</t>
  </si>
  <si>
    <t>足尾銅山暴動を中心に、日本の鉱山労働に関する６本の論文を収録する。</t>
  </si>
  <si>
    <t>2024年5月28日</t>
  </si>
  <si>
    <t>A5判上製・596ページ</t>
  </si>
  <si>
    <t>9784845118748</t>
  </si>
  <si>
    <t>二村一夫著作集　第３巻　高野房太郎とその時代</t>
  </si>
  <si>
    <t>労働運動の黎明期に組合の必要性を訴え、労働組合の結成と定着に寄与した高野房太郎の足跡。</t>
  </si>
  <si>
    <t>2024年10月12日</t>
  </si>
  <si>
    <t>A5判上製・576ページ</t>
  </si>
  <si>
    <t>9784845118922</t>
  </si>
  <si>
    <t>西谷敏著作集　第1巻　労働法における法理念と法政策</t>
  </si>
  <si>
    <t>西谷敏</t>
  </si>
  <si>
    <t>著作集全体の総論として位置づく西谷労働法の「基礎理論」を提示する。労働法における「理念」と「政策」、そして「自由」についての書き下ろしを含む西谷労働法理論の「基礎理論」。</t>
  </si>
  <si>
    <t>A5判上製・480ページ</t>
  </si>
  <si>
    <t>30</t>
  </si>
  <si>
    <t>9784845118939</t>
  </si>
  <si>
    <t>西谷敏著作集　第2巻　ドイツ労働法思想史論</t>
  </si>
  <si>
    <t>労働組合とその活動にかかわる法思想の生成と展開の過程の全体像を描く。ドイツ集団的労働法の基本思想とは何か？　わが国の労働法制・理論に決定的影響を及ぼしたドイツ集団主義の思想・理論の生成・展開・崩壊・再生・変容の全過程を描く。</t>
  </si>
  <si>
    <t>A5判上製・810ページ</t>
  </si>
  <si>
    <t>9784845118946</t>
  </si>
  <si>
    <t>西谷敏著作集　第３巻　労働法における個人と集団</t>
  </si>
  <si>
    <t>労働者の自己決定を起点に据えた「自律にもとづく連帯」として労働組合をとらえ直す法理論。自己決定を理念とする労働法とは何か？　戦後労働法学を、労働者個人の自由を重視する方向で見直すことによって、団結権論、労働協約論、争議権論を理論的に再構成することを提案。</t>
  </si>
  <si>
    <t>2024年8月14日</t>
  </si>
  <si>
    <t>A5判上製・496ページ</t>
  </si>
  <si>
    <t>9784845119066</t>
  </si>
  <si>
    <t>労働条件変更の法律実務</t>
  </si>
  <si>
    <t>城塚健之</t>
  </si>
  <si>
    <t>労働条件変更のさまざまな場面を労働者側の視点で解説。労働紛争の大部分は使用者による「労働条件変更」から始まるため、労働紛争の全体をカバーしたシリーズの総論的な位置付け。特に「個別合意」「就業規則」「労働協約」を重点的に取り扱い、その他の論点はシリーズ続刊で詳述する。</t>
  </si>
  <si>
    <t>2024年7月11日</t>
  </si>
  <si>
    <t>A5判並製・346ページ</t>
  </si>
  <si>
    <t>9784845119073</t>
  </si>
  <si>
    <t>雇止め・無期転換の法律実務</t>
  </si>
  <si>
    <t xml:space="preserve">佐々木　亮 </t>
  </si>
  <si>
    <t>2013年に始まった「無期転換ルール」は、新たな労働問題を引き起こし、雇止めに関する裁判が頻発した。今もっとも重要な労働問題の一つである雇止めと無期転換の法律実務を詳しく解説！</t>
  </si>
  <si>
    <t>A5判並製・368ページ</t>
  </si>
  <si>
    <t>9784845119080</t>
  </si>
  <si>
    <t>休職の法律実務</t>
  </si>
  <si>
    <t>塩見卓也</t>
  </si>
  <si>
    <t>休職は法的なものではなく就業規則などで定める契約上の制度であるため、会社ごとに休職制度は多様であり、法的評価は非常に難しい。長時間労働やハラスメント、職場のトラブルなどさまざまな背景・原因を持つ休職に関する諸問題を網羅的に整理・分析し詳しく解説する。</t>
  </si>
  <si>
    <t>A5判並製・268ページ</t>
  </si>
  <si>
    <t>37_信山社出版</t>
  </si>
  <si>
    <t>信山社出版</t>
  </si>
  <si>
    <t>A5判</t>
  </si>
  <si>
    <t>31</t>
  </si>
  <si>
    <t>A5判・320ページ</t>
  </si>
  <si>
    <t>50-2_中央経済社</t>
  </si>
  <si>
    <t>中央経済社</t>
  </si>
  <si>
    <t>56_東洋経済新報社</t>
  </si>
  <si>
    <t>東洋経済新報社</t>
  </si>
  <si>
    <t>A5・806ページ</t>
  </si>
  <si>
    <t>A5・264ページ</t>
  </si>
  <si>
    <t>9784589043504</t>
  </si>
  <si>
    <t>ヨーロッパ契約法〔第2版〕</t>
  </si>
  <si>
    <t>ハイン・ケッツ／潮見佳男、中田邦博、松岡久和、長野史寛　監訳</t>
  </si>
  <si>
    <t>比較法の巨匠・ケッツ教授がヨーロッパに存在する契約法の共通性を析出し、「ヨーロッパ契約法」の全体を鳥瞰する教科書としてドイツで刊行された『ヨーロッパ契約法〔第2版〕』の邦訳。ケッツ教授の指示により原著刊行（2015年）以降の法状況に基づいて補訂した最新版。</t>
  </si>
  <si>
    <t>A5・618ページ</t>
  </si>
  <si>
    <t>9784589043160</t>
  </si>
  <si>
    <t>ジェンダー・クオータがもたらす新しい政治</t>
  </si>
  <si>
    <t>三浦まり　編</t>
  </si>
  <si>
    <t>ジェンダー・クオータは世界をどう変えたのか。クオータ制導入が各国で実際にどのような効果をもたらしたのかを、女性議員の数だけでなく、男女の議員行動の変容、政策の進展、世論の変化など包括的に検証。未導入である日本の受容の可能性や、企業役員クオータについても検討。</t>
  </si>
  <si>
    <t>32</t>
  </si>
  <si>
    <t>9784623097005</t>
  </si>
  <si>
    <t>権威主義体制にとって選挙とは何か</t>
  </si>
  <si>
    <t>山田紀彦　編著</t>
  </si>
  <si>
    <t>現在世界の大半を占める権威主義国において、選挙はいかなる役割を担っているのか。本書は七カ国の事例分析を通してそこにより多様な意図があること、しかもその意図が容易には達成されず、選挙結果をコントロールしようと独裁者たちが試行錯誤を繰り返していることを印象的に描き出す。</t>
  </si>
  <si>
    <t>A５判・２７４ページ</t>
  </si>
  <si>
    <t>9784623097166</t>
  </si>
  <si>
    <t>「戦後日本」とは何だったのか</t>
  </si>
  <si>
    <t>松浦正孝　編著</t>
  </si>
  <si>
    <t>本書では、政治史・外交史・経済史・政治学・憲法学といった分野の第一線で活躍する研究者が結集、これまで見過ごされて来た問題を発見し、徹底した議論と多角的アプローチにより、かつてない立体的な「戦後日本」像を描き出す。</t>
  </si>
  <si>
    <t>9784623095681</t>
  </si>
  <si>
    <t>キーコンセプト法学史</t>
  </si>
  <si>
    <t>小川浩三，松本尚子，宮坂　渉　編著</t>
  </si>
  <si>
    <t>「所有」「離婚」など誰でも知っている用語から、一般にはあまり使わないが法学の基本用語である「錯誤」「占有」「取得時効」まで、法学史・法制史的視点から掘り下げた基本用語集。47の基本概念を1冊にコンパクトにまとめ、クロスレファレンスも充実。</t>
  </si>
  <si>
    <t>大日方信春</t>
  </si>
  <si>
    <t>西村裕三　編</t>
  </si>
  <si>
    <t>33</t>
  </si>
  <si>
    <t>台紙24経済・経営.ai</t>
  </si>
  <si>
    <t>9784750518336</t>
  </si>
  <si>
    <t>スペシャルティコーヒーの経済学</t>
  </si>
  <si>
    <t>カール・ウィンホールド／古屋美登里、西村正人　訳</t>
  </si>
  <si>
    <t>長年コーヒー業界全般の諸問題に向き合ってきた著者が、脆弱な零細生産者に焦点を当てて説く現状と未来。スペシャルティコーヒーに代表される倫理的かつ持続可能な方途とは？　広範な学術論文や研究を噛み砕き、独自の分析と考察を加えた必携書。</t>
  </si>
  <si>
    <t>四六・488ページ</t>
  </si>
  <si>
    <t>9784254540062</t>
  </si>
  <si>
    <t>実験経済学 —研究と実践の手引き—</t>
  </si>
  <si>
    <t>N.ジャクメ、O.ラリドン／川越敏司　訳</t>
  </si>
  <si>
    <t>Experimental Economics: Methods and Applicationsの全訳．行動経済学でも重要な研究手法の実際の手順や統計解析を実用的かつ平易に解説．〔内容〕実験経済学への招待／経済学における実験の必要性／いかに？実験室実験の実際／他</t>
  </si>
  <si>
    <t>9784771038455</t>
  </si>
  <si>
    <t>ASEANの連結と亀裂</t>
  </si>
  <si>
    <t>林田秀樹　編著／大岩隆明、寺田貴、大﨑祐馬、他</t>
  </si>
  <si>
    <t>ASEANを構成している国々は、互いに強く結びつくことで自国経済を一層発展させ地域の政治的プレゼンスを高めようとしている。しかし、近隣アジアと世界の状況はその思惑の実現を保証してはいない。ASEANの針路を不確実なものとしている要因に複数分野から多角的アプローチで迫る。</t>
  </si>
  <si>
    <t>菊・324ページ</t>
  </si>
  <si>
    <t>9784771038028</t>
  </si>
  <si>
    <t>冷戦期東アジアの経済発展</t>
  </si>
  <si>
    <t>田島俊雄　編著、加島潤　編著、湊照宏　編著</t>
  </si>
  <si>
    <t>東アジアは、非欧米圏としては数少ない、近代的な工業化を通じて経済発展を実現した地域である。本書は、日本の高度成長とともにその基礎となった冷戦下の中国と台湾の工業化について、経済体制と発展戦略の相違に着目しつつ、その歴史的なプロセスを検証する。</t>
  </si>
  <si>
    <t>34</t>
  </si>
  <si>
    <t>台紙25文学.ai</t>
  </si>
  <si>
    <t>9784750518282</t>
  </si>
  <si>
    <t>ダンテ　その生涯</t>
  </si>
  <si>
    <t>アレッサンドロ・バルベーロ／鈴木昭裕　訳</t>
  </si>
  <si>
    <t>詩人、騎士、政治家、外交使節、流浪の食客……。ダンテとは、いったい何者だったのか？　中世という激動の時代の社会や文化を背景に、権力、金、戦争、復讐、家族、友情、そして愛の観点から初めて分析し、人間・ダンテを浮かび上がらせた本格評伝。</t>
  </si>
  <si>
    <t>9784254510676</t>
  </si>
  <si>
    <t>俳句の事典</t>
  </si>
  <si>
    <t>宮脇真彦、楠元六男、片山由美子、小澤實、片山由美子、秋尾敏　編</t>
  </si>
  <si>
    <t>古典から近現代，実作・教育まで，俳句の全体像を体系立ててわかりやすく示した事典．古典俳句、近代・現代俳句のさまざまな事象を、俳句とは何か、俳句の魅力は何かといった問題において位置づけつつ、これを順序立てて説明する．学校教育での俳句教育にも大きく配慮し、教育実践の現場の要求に応える</t>
  </si>
  <si>
    <t>B5・752ページ</t>
  </si>
  <si>
    <t>西原大輔　編</t>
  </si>
  <si>
    <t>日本で一番「エモい」名詩大全。近代詩を中心に日本を代表する名詩500篇を一冊で紹介。また現代詩を代表する詩人58人、200篇を収載する一冊。詩の辞典として作者名別、題名別のほか、自然、感情、社会、人生などテーマ別の充実索引も掲載。</t>
  </si>
  <si>
    <t>四六判・394ページ/232ページ</t>
  </si>
  <si>
    <t>35</t>
  </si>
  <si>
    <t>9784909832900</t>
  </si>
  <si>
    <t>人情本入門　天保期、江戸に開花した娯楽小説</t>
  </si>
  <si>
    <t>武藤元昭　監修／木越俊介　編</t>
  </si>
  <si>
    <t>選りすぐり、56作品の魅力を徹底紹介！　全盛を迎えた天保期以降（1830年〜）の作品から、登場人物やあらすじ、読みどころ、書誌情報を、挿絵図版もふんだんに配して紹介。幕末へ向かう、不安定な世の中を生きる人々の日常が垣間見える。</t>
  </si>
  <si>
    <t>B5変型・214ページ</t>
  </si>
  <si>
    <t>倉田実</t>
  </si>
  <si>
    <t>絵巻に描かれたモノが全て分かる基礎資料。特長●構図に込められた意味や意義を徹底解説。●原典を忠実に再現した線描画と、3色刷の分類番号で、抜群の見やすさ。●平安時代の文学、文化、生活が理解できる。●事物の画像を検索、確認できる「絵引索引」つき。辞書的説明も付いて難語句も明解。</t>
  </si>
  <si>
    <t>2024年6月完結</t>
  </si>
  <si>
    <t>A5・総1,056ページ</t>
  </si>
  <si>
    <t>9784794227317</t>
  </si>
  <si>
    <t>ややこしい本を読む技術</t>
  </si>
  <si>
    <t>吉岡友治</t>
  </si>
  <si>
    <t>本書はどんな本を選べばいいかから始まり、どのようにして本の要旨を的確につかみ、本の意義を理解し、これからの人生に役立てていけばいいのか、までを一つひとつ丁寧に解説。一度身につければ一生役立つ。ぜひこの本で読書に対する苦手意識を払しょくしてください。</t>
  </si>
  <si>
    <t>A5・448ページ</t>
  </si>
  <si>
    <t>36</t>
  </si>
  <si>
    <t>前田雅之</t>
  </si>
  <si>
    <t>　</t>
  </si>
  <si>
    <t>68_ぺりかん社</t>
  </si>
  <si>
    <t>ぺりかん社</t>
  </si>
  <si>
    <t>山東京傳全集編集委員会　編</t>
  </si>
  <si>
    <t>37</t>
  </si>
  <si>
    <t>名桜大学『琉球文学大系』編集刊行委員会 編纂</t>
  </si>
  <si>
    <t>台紙26芸術.ai</t>
  </si>
  <si>
    <t>9784750518381</t>
  </si>
  <si>
    <t>而今而後　岡﨑乾二郎批評選集 vol.2</t>
  </si>
  <si>
    <t>岡﨑乾二郎</t>
  </si>
  <si>
    <t>而今而後（＝いまから後、ずっと先も）の世界を見通し、芸術・社会の変革を予見する。稀代の造形作家の思想の軌跡を辿り、その現在地を明らかにする、比類なき批評集。「岡﨑乾二郎は稀有な存在である。彼にあっては、芸術制作と哲学的認識、自身の生活と社会運動が一つになっている」——柄谷行人</t>
  </si>
  <si>
    <t>A5・516ページ</t>
  </si>
  <si>
    <t>9784272612475</t>
  </si>
  <si>
    <t>山田洋次が見てきた日本</t>
  </si>
  <si>
    <t>クロード・ルブラン／大野博人、大野朗子　訳</t>
  </si>
  <si>
    <t>フランスで山田洋次作品を普及するジャーナリストが監督の懐深くに飛び込み、大胆かつ細やかに著した評伝の決定版。旧満州での生立ち、『こんにちは、母さん』まで全90作品の魅力、作品が映し出す日本社会論などを論述する。</t>
  </si>
  <si>
    <t>四六・800ページ</t>
  </si>
  <si>
    <t>38</t>
  </si>
  <si>
    <t>9784393930496</t>
  </si>
  <si>
    <t>映画館に鳴り響いた音</t>
  </si>
  <si>
    <t>柴田康太郎</t>
  </si>
  <si>
    <t>サイレント時代からトーキー初期の日本の映画館で、スクリーンを前にどのような音が鳴り響いたのかを問い、それが歴史の中でどのような音文化を織りなしていたかを明らかにしようとする試み。残された言説や限られた資料を用いて、戦前東京の事例で休憩奏楽、和洋合奏、浪曲映画まで多彩な実態を探る。</t>
  </si>
  <si>
    <t>A5判・784ページ</t>
  </si>
  <si>
    <t>A5・388ページ</t>
  </si>
  <si>
    <t>46_淡交社</t>
  </si>
  <si>
    <t>淡交社</t>
  </si>
  <si>
    <t>A5・568ページ</t>
  </si>
  <si>
    <t>B5・294ページ</t>
  </si>
  <si>
    <t>39</t>
  </si>
  <si>
    <t>9784843367049</t>
  </si>
  <si>
    <t>中国庭園図解辞典</t>
  </si>
  <si>
    <t>王其鈞　編著／向井佑介、大平理紗　訳</t>
  </si>
  <si>
    <t>設計理念、造営手法、歴史、地域性、建築、置物、装飾、各地の実例……。中国庭園の全てを満載。日本庭園をより深く理解し、 中国庭園を基礎から学ぶことのできる辞典。オルカラー、写真図版を多数収録。目次から＝1 庭園設計／2 庭園の類別／3 庭園建築／４ 庭園小品／５ 庭園鋪地／ほか</t>
  </si>
  <si>
    <t>台紙27辞典.ai</t>
  </si>
  <si>
    <t>台紙28事典.ai</t>
  </si>
  <si>
    <t>9784336076458</t>
  </si>
  <si>
    <t>物語要素事典</t>
  </si>
  <si>
    <t>神山重彦</t>
  </si>
  <si>
    <t>物語の百花繚乱、想像力の万華鏡。古今東西の文学、漫画、映画、舞台、落語、昔話、都市伝説——あらゆる物語の核心を縦横無尽に照らし出す無類の大事典。</t>
  </si>
  <si>
    <t>B5・1368ページ</t>
  </si>
  <si>
    <t>9784473045911</t>
  </si>
  <si>
    <t>有職故実便覧　王朝文化ビジュアル案内</t>
  </si>
  <si>
    <t>八條忠基</t>
  </si>
  <si>
    <t>『源氏物語』などに象徴される王朝文化や貴族生活。公家社会の【有職故実】を「衣」「食」「住」「文化」の各部で紹介。生活様式、年中行事、色彩感覚、教養や遊戯、政治法令、仏教・陰陽道のような思想観念まで、300を超える多彩な項目。500点以上のカラー図版が麗しい必携ビジュアルブック。</t>
  </si>
  <si>
    <t>B5・264ページ</t>
  </si>
  <si>
    <t>40</t>
  </si>
  <si>
    <t>01.ai</t>
  </si>
  <si>
    <t>9784254322644</t>
  </si>
  <si>
    <t>臨床試験の事典</t>
  </si>
  <si>
    <t>丹後俊郎、松井茂之　編</t>
  </si>
  <si>
    <t>臨床試験の研究デザイン，実施方法，関連法規，疾患領域別の動向，解析手法や統計学的手法などに関する重要なキーワードを見開き2～4頁で簡潔に解説。豊富な事例とともに臨床試験の全体像を理解できる1冊。</t>
  </si>
  <si>
    <t>2023年1月刊行</t>
  </si>
  <si>
    <t>A5・592ページ</t>
  </si>
  <si>
    <t>2023年10月刊行</t>
  </si>
  <si>
    <t>9784254122916</t>
  </si>
  <si>
    <t>インベンス・ルービン 統計的因果推論 （上）</t>
  </si>
  <si>
    <t>G.W. インベンス、D.B. ルービン　著／星野崇宏、繁桝算男　監訳</t>
  </si>
  <si>
    <t>ノーベル経済学賞受賞のインベンスと第一人者ルービンによる統計的因果推論の基本書。潜在的結果変数，割り当てメカニズム，処置効果，非順守など重要な概念を定義しながら体系的に解説。</t>
  </si>
  <si>
    <t>2023年7月刊行</t>
  </si>
  <si>
    <t>9784254122923</t>
  </si>
  <si>
    <t>インベンス・ルービン 統計的因果推論 （下）</t>
  </si>
  <si>
    <t>近年の統計的因果推論の理論的礎を築いたノーベル経済学賞学者インベンスと大家ルービンによる必読の基本書。下巻では正則な割り当てメカニズムの仮定について議論を深め，具体的な事例の分析を通じて様々なモデルや分析を掘り下げる。</t>
  </si>
  <si>
    <t>2021年3月刊行</t>
  </si>
  <si>
    <t>9784320018778</t>
  </si>
  <si>
    <t>統計的因果推論</t>
  </si>
  <si>
    <t>Judea Pearl／黒木学 訳</t>
  </si>
  <si>
    <t>本書は因果推論の背後にある哲学的考え方を踏まえながら、グラフィカルモデル、反事実モデル、構造モデルといった数理解析法を用いて因果関係の解明に迫り，また統計科学と因果推論との類似点や相違点も記述され、因果的関連尺度と統計的関連尺度を結びつけるための数理的基盤の整備もされている。</t>
  </si>
  <si>
    <t>2009年3月刊行</t>
  </si>
  <si>
    <t>B5・416ページ</t>
  </si>
  <si>
    <t>2023年9月刊行</t>
  </si>
  <si>
    <t>9784320114616</t>
  </si>
  <si>
    <t>デグルート＆シャービッシュ 確率と統計 原著第4版</t>
  </si>
  <si>
    <t>Morris H. DeGroot、Mark J. Schervish／椿広計　他監訳</t>
  </si>
  <si>
    <t>デグルート教授により執筆され1975年に刊行された“Probability and Statistics”は、アメリカの大学学部教育における確率・統計の標準的教科書である。デグルート教授が亡くなったあと、同僚のシャービッシュ教授が改訂を引き継ぎ、本書は第4版の邦訳である。</t>
  </si>
  <si>
    <t>2022年3月刊行</t>
  </si>
  <si>
    <t>B5・992ページ</t>
  </si>
  <si>
    <t>2021年5月刊行</t>
  </si>
  <si>
    <t>9784320113817</t>
  </si>
  <si>
    <t>医薬データのための統計解析 原著第2版</t>
  </si>
  <si>
    <t>John M. Lachin／宮岡悦良　監訳</t>
  </si>
  <si>
    <t>本書は、医薬統計家や研究者にとって必須となる統計解析の基本的な概念から最近の手法まで幅広く網羅しており、非常にわかりやすく書かれている。さらに、理論的な背景も付録としてできる範囲で詳しく述べられていて、役に立つものとなっている。</t>
  </si>
  <si>
    <t>2020年3月刊行</t>
  </si>
  <si>
    <t>菊・698ページ</t>
  </si>
  <si>
    <t>9784320111660</t>
  </si>
  <si>
    <t>現代数理統計学の基礎</t>
  </si>
  <si>
    <t>数理統計学は、（ランダムネスを伴った確率現象として現れる）データの背後に確率モデルを想定して推測を行うための土台となる、数学的基礎を提供する。本書は、数理統計学に関する基礎的な内容はもとより、近年広く利用されている現代的な内容までを盛り込んだテキストである。</t>
  </si>
  <si>
    <t>2017年4月刊行</t>
  </si>
  <si>
    <t>9784320114340</t>
  </si>
  <si>
    <t>大規模計算時代の統計推論</t>
  </si>
  <si>
    <t>Bradley Efron、Trevor Hastie　著／藤澤洋徳、井手剛　監訳</t>
  </si>
  <si>
    <t>本書は、統計学が過去60年間にどのように進化してきたか検証し、広範囲に俯瞰する。歴史の順に3部に分け、各章で、この分野の発展に影響があった一連のトピックスを取り上げながら、それぞれの手法的発展や推論の正当性について説明する。</t>
  </si>
  <si>
    <t>2020年7月刊行</t>
  </si>
  <si>
    <t>A5・598ページ</t>
  </si>
  <si>
    <t>9784320123625</t>
  </si>
  <si>
    <t>統計的学習の基礎</t>
  </si>
  <si>
    <t>Trevor Hastie、Robert Tibshirani、Jerome Friedman／杉山将、井手剛　他監訳</t>
  </si>
  <si>
    <t>本書は、世界的に著名な教科書である“The Elements of Statistical &lt;000A&gt;Learning” の全訳である。計算機科学などの情報技術を専門とする大学生・大学院生、および、機械学習技術を基礎科学や産業に応用しようとしている研究者・技術者にとって最適な教科書である。</t>
  </si>
  <si>
    <t>2014年6月刊行</t>
  </si>
  <si>
    <t>A5・888ページ</t>
  </si>
  <si>
    <t>A5・638ページ</t>
  </si>
  <si>
    <t>2023年6月刊行</t>
  </si>
  <si>
    <t>B5・240ページ</t>
  </si>
  <si>
    <t>41</t>
  </si>
  <si>
    <t>9784764906617</t>
  </si>
  <si>
    <t>イベント時系列解析入門</t>
  </si>
  <si>
    <t>小山慎介、島崎秀昭</t>
  </si>
  <si>
    <t>感染症からSNS投稿まで！ 時系列現象の解析ツール【目次】イベント時系列の記述 ／一様ポアソン過程 ／リニューアル過程 ／非一様ポアソン過程／点過程の一般論 ／カウント時系列モデル ／状態空間モデルによるイベント時系列解析／応用</t>
  </si>
  <si>
    <t>2023年5月刊行</t>
  </si>
  <si>
    <t>A5・160ページ</t>
  </si>
  <si>
    <t>2022年7月刊行</t>
  </si>
  <si>
    <t>9784764905832</t>
  </si>
  <si>
    <t>P値</t>
  </si>
  <si>
    <t>柳川 堯</t>
  </si>
  <si>
    <t>P値の誤用を防ぐためには何が必要か？データの見方・扱い方の基本からP値を解説したわが国最初のテキスト（近代科学社調べ）【目次】基本的事項／P値とは？／P値の誤用／P値の算出／統計的推論と統計的判定：真の検定を求めて／サンプルサイズの決定／P値と検出力／P値の統合：メタアナリシス／検定の多重性調整P値</t>
  </si>
  <si>
    <t>2018年11月刊行</t>
  </si>
  <si>
    <t>A5･132ページ</t>
  </si>
  <si>
    <t>9784764906136</t>
  </si>
  <si>
    <t>相関係数</t>
  </si>
  <si>
    <t>清水邦夫</t>
  </si>
  <si>
    <t>Pearsonの相関係数から派生、発展した概念や、式の導出過程と手法が持つ諸性質を解説【目次】データの相関係数と確率変数の相関係数／順位相関係数／2変量正規分布の相関係数の推測／種々の相関係数／欠損データからの相関係数推定／シリンダー上の変数の相関係数／トーラス上の変数の相関係数</t>
  </si>
  <si>
    <t>2020年6月刊行</t>
  </si>
  <si>
    <t>A5・168ページ</t>
  </si>
  <si>
    <t>2017年7月刊行</t>
  </si>
  <si>
    <t>2022年06月刊行</t>
  </si>
  <si>
    <t>9784065201749</t>
  </si>
  <si>
    <t>ゼロからできるMCMC</t>
  </si>
  <si>
    <t>花田政範、松浦壮</t>
  </si>
  <si>
    <t>MCMCの基礎から実践までをていねいに解説。ベイズ統計や物理学を例にコードを書いてすぐに自分でできるようになる!</t>
  </si>
  <si>
    <t>9784621083970</t>
  </si>
  <si>
    <t>統計応用の百科事典</t>
  </si>
  <si>
    <t>松原望、美添泰人　編集委員長</t>
  </si>
  <si>
    <t>人文科学・社会科学・自然科学の様々な分野の調査・研究で統計学がどのように応用され、実際に使われているのか？また、それぞれの学問分野の発展にどれだけ、また、どのように貢献しているのか？を具体事例（各分野の実際の統計データ）を通して詳述する中項目事典。</t>
  </si>
  <si>
    <t>2011年10月刊行</t>
  </si>
  <si>
    <t>A5・720ページ</t>
  </si>
  <si>
    <t>02.ai</t>
  </si>
  <si>
    <t>9784254111583</t>
  </si>
  <si>
    <t>幾何学入門事典</t>
  </si>
  <si>
    <t>砂田利一、加藤文元　編</t>
  </si>
  <si>
    <t>現代幾何学の基礎概念と展開を1冊で学ぶ。〔内容〕向き／曲線論と曲面論／面積・体積・測度／多様体：高次元の曲がった空間／時間・空間の幾何学／非ユークリッド幾何／多面体定理からトポロジーへ／測地線・モース理論／微分位相幾何学／群と対称性／三角法・三角関数／微分位相幾何学／次元／他</t>
  </si>
  <si>
    <t>A5・600ページ</t>
  </si>
  <si>
    <t>9784254111590</t>
  </si>
  <si>
    <t>数論入門事典</t>
  </si>
  <si>
    <t>加藤文元、砂田利一　編</t>
  </si>
  <si>
    <t>数論の基礎概念，展開，歴史を1冊で学ぶ事典。〔内容〕数と演算／アルゴリズム／素数／素数分布／整数論的関数／原始根／平方剰余／二次形式／無限級数／π／ゼータ関数／ヴェイユ予想／代数方程式の解法／ディオファントス方程式／代数的整数論／p進数／類体論／周期／多重ゼータ値／楕円曲線／他</t>
  </si>
  <si>
    <t>2022年1月刊行</t>
  </si>
  <si>
    <t>A5・816ページ</t>
  </si>
  <si>
    <t>9784000913287</t>
  </si>
  <si>
    <t>05_岩波書店</t>
  </si>
  <si>
    <t>岩波書店</t>
  </si>
  <si>
    <t>関孝和全集（全三冊）</t>
  </si>
  <si>
    <t>上野健爾、 小川束、小林龍彦、 佐藤賢一　編</t>
  </si>
  <si>
    <t>1990年代以降の新史料の発掘・再発見を受け、史料批判と数学的解釈・訳語の吟味を経て一新された関孝和像を提示する。解説・現代語訳・訓読・影印に加え、年表と用語辞典を備えた決定版（全三巻・分売不可）。</t>
  </si>
  <si>
    <t>菊判・4064ページ(全三冊）</t>
  </si>
  <si>
    <t>9784000063401</t>
  </si>
  <si>
    <t>日本数学史</t>
  </si>
  <si>
    <t>伝統中国数学を発展させた和算。そして明治維新期の近代西欧数学へのドラスティックな転換。世界の学問史のなかで特異なおもしろさを宿す日本数学の軌跡をたどる。著者の研究の集大成である遺稿がついに刊行。</t>
  </si>
  <si>
    <t>2022年2月刊行</t>
  </si>
  <si>
    <t>菊判・810ページ</t>
  </si>
  <si>
    <t>42</t>
  </si>
  <si>
    <t>9784000802093</t>
  </si>
  <si>
    <t>岩波　数学入門辞典</t>
  </si>
  <si>
    <t>青本和彦、上野健爾、加藤和也、神保道夫、砂田利一 他編</t>
  </si>
  <si>
    <t>高校から大学にかけて学ぶ用語を中心に五十音順に並べた入門辞典。できる限り直観的な説明から始め、段階的に厳密な理解ができるように配慮した。数学史や人物史も充実。</t>
  </si>
  <si>
    <t>2005年9月刊行</t>
  </si>
  <si>
    <t>菊判・738ページ</t>
  </si>
  <si>
    <t>2023年11月</t>
  </si>
  <si>
    <t>15_紀伊國屋書店</t>
  </si>
  <si>
    <t>紀伊國屋書店</t>
  </si>
  <si>
    <t>紀伊國屋数学叢書　オンデマンド版　全３３巻　（分売可）</t>
  </si>
  <si>
    <t>「現代数学の発展にとって重要かつ重点が置かれてこなかった」テーマを選ぶという方針の下、1970～90年代に執筆された叢書。当時の最先端の成果と解説を収録する各巻は独創性が高く、半世紀近く経った現在でも有用な書籍として活用され続けている。オンデマンド版での提供、各巻分売可。</t>
  </si>
  <si>
    <t>1974～1994年</t>
  </si>
  <si>
    <t>A5・各166～478ページ</t>
  </si>
  <si>
    <t>9784320114982</t>
  </si>
  <si>
    <t>証明の読み方・考え方 原著第6版</t>
  </si>
  <si>
    <t>Daniel Solow／西村康一、服部久美子 訳</t>
  </si>
  <si>
    <t>証明問題は論理的思考力を鍛えられますが、どこから手を付けてよいのか頭を抱えた経験があるのではないでしょうか。この本は、数学の本に書かれている証明を読んで理解し、自分で証明問題を解く手がかりを提供することを目標として、著者が論理的に整理した思考方法と証明技法を解説したものです。</t>
  </si>
  <si>
    <t>2023年11月刊行</t>
  </si>
  <si>
    <t>2023年12月刊行</t>
  </si>
  <si>
    <t>9784320114937</t>
  </si>
  <si>
    <t>代数学の歴史</t>
  </si>
  <si>
    <t>Victor J. Katz、Karen Hunger Parshall</t>
  </si>
  <si>
    <t>本書は、古代から20世紀初頭までの代数学の歴史を解説する書籍である。もともとは未知数を決定するための技法の集積であった代数が、群・環・体を始めとした抽象的な現代代数学へとどのように進展していくのかを紐解いていく。</t>
  </si>
  <si>
    <t>B5・426ページ</t>
  </si>
  <si>
    <t>2023年4月刊行</t>
  </si>
  <si>
    <t>2022年12月刊行</t>
  </si>
  <si>
    <t>9784320017658</t>
  </si>
  <si>
    <t>カッツ数学の歴史</t>
  </si>
  <si>
    <t>ヴィクター J.カッツ／上野 健爾、三浦 伸夫　監訳</t>
  </si>
  <si>
    <t>北米の標準的な教科書と位置付けられ、ヨーロッパ諸国でも高い評価を受けている名著の翻訳本。古代、中世、ルネサンス期、近代、現代と全時代を通して書かれており、地域も西洋は当然として、古代エジプト、ギリシア、中国、インド、イスラームと幅広く扱われており、現時点での数学通史の決定版。</t>
  </si>
  <si>
    <t>2005年7月刊行</t>
  </si>
  <si>
    <t>B5・1024ページ</t>
  </si>
  <si>
    <t>9784320124646</t>
  </si>
  <si>
    <t>コンピュータの数学 第2版</t>
  </si>
  <si>
    <t>Ronald L.Graham、Donald E.Knuth、Oren Patashnik／有澤誠　他訳</t>
  </si>
  <si>
    <t>クヌース先生による、連続系(continuous)と離散系(discrete)の数学を融合した、アルゴリズム解析のための計算技法のユニークなテキスト“Concrete Mathematics、 Second Edition”の翻訳。</t>
  </si>
  <si>
    <t>2020年9月刊行</t>
  </si>
  <si>
    <t>B5・660ページ</t>
  </si>
  <si>
    <t>B5・288ページ</t>
  </si>
  <si>
    <t>9784764906624</t>
  </si>
  <si>
    <t>ポール・エルデス：離散数学の魅力</t>
  </si>
  <si>
    <t>Vašek Chvátal／秋山仁　監訳／小舘崇子、酒井利訓、徳永伸一、松井泰子　訳</t>
  </si>
  <si>
    <t>偉大なる数学者への敬愛とユーモアにあふれた一冊！【目次】輝かしいスタート：BERTRANDの仮説／離散幾何学とスピンオフ／Ramsey理論／デルタ・システム／極値集合論／VAN DER WAERDENの定理／極値グラフ理論／フレンドシップ定理／染色数／他</t>
  </si>
  <si>
    <t>2023年8月刊行</t>
  </si>
  <si>
    <t>43</t>
  </si>
  <si>
    <t>9784764906457</t>
  </si>
  <si>
    <t>ストラング：教養の線形代数</t>
  </si>
  <si>
    <t>ギルバート・ストラング／松崎公紀、平鍋健児　訳</t>
  </si>
  <si>
    <t>世界標準の線形代数を教養として身につけよう！【目次】ベクトルと行列／連立一次方程式Ax=bを解く／4つの基本部分空間／直交性／行列式と線形変換／固有値と固有ベクトル／特異値分解（SVD）／データからの学習／付録：ABとA+Bのランク／ランク1行列における固有値と特異値／他付録あり</t>
  </si>
  <si>
    <t>2023年3月刊行</t>
  </si>
  <si>
    <t>B5・456ページ</t>
  </si>
  <si>
    <t>2019年9月刊行</t>
  </si>
  <si>
    <t>9784764906501</t>
  </si>
  <si>
    <t>群のコホモロジー</t>
  </si>
  <si>
    <t>佐藤隆夫</t>
  </si>
  <si>
    <t>群の表示を利用して解説された、群のコホモロジー論の入門書！【目次】群上の加群／群の（コ）ホモロジー／1次元（コ）ホモロジー／群準同型写像と（コ）ホモロジー／2次元コホモロジーの計算／G準同型写像と（コ）ホモロジー／カップ積／普遍係数定理</t>
  </si>
  <si>
    <t>2022年4月刊行</t>
  </si>
  <si>
    <t>A5・200ページ</t>
  </si>
  <si>
    <t>9784764906716</t>
  </si>
  <si>
    <t>代数トポロジーの基礎—基本群とホモロジー群</t>
  </si>
  <si>
    <t>和久井道久</t>
  </si>
  <si>
    <t>内容を初等的な事柄に絞ることで、初学者が、学ぶべきトポロジーのエッセンスを短期間に修得できることを目指している。イメージが湧くような図も多く掲載され理解を助ける。証明や定義もきちんと述べられた「しっかり」学べる教科書である【目次】位相空間論／基本群／ホモロジー群</t>
  </si>
  <si>
    <t>B5・296ページ</t>
  </si>
  <si>
    <t>2020年11月刊行</t>
  </si>
  <si>
    <t>2020年1月刊行</t>
  </si>
  <si>
    <t>9784764904057</t>
  </si>
  <si>
    <t>ストラング：線形代数イントロダクション</t>
  </si>
  <si>
    <t>ギルバート ストラング／松崎公紀・新妻 弘　訳</t>
  </si>
  <si>
    <t>MITの教科書として、世界中で最も著名な線形代数入門書。初歩の一歩から高みまで学ぶ事ができる。【目次】ベクトル入門／線形方程式の求解／ベクトル空間と部分空間／直交性／行列式／固有値と固有ベクトル／線形変換／応用／数値線形代数／複素ベクトルと複素行列／演習問題の解答／復習のための概念的質問／用語解説: 線形代数の辞書</t>
  </si>
  <si>
    <t>2015年12月刊行</t>
  </si>
  <si>
    <t>B5・608ページ</t>
  </si>
  <si>
    <t>9784764906006</t>
  </si>
  <si>
    <t>ストラング：線形代数とデータサイエンス</t>
  </si>
  <si>
    <t>ギルバート・ストラング／松崎公紀　訳</t>
  </si>
  <si>
    <t>深層学習を理解するための数学、特に最重要の線形代数を基礎から解説した、データサイエンティストへの道を開くための数学教科書。【目次】線形代数の要点／大規模行列の計算／低ランク行列と圧縮センシング／特別な行列／確率と統計／最適化／データからの学習</t>
  </si>
  <si>
    <t>2021年10月刊行</t>
  </si>
  <si>
    <t>B5・496ページ</t>
  </si>
  <si>
    <t>9784764904767</t>
  </si>
  <si>
    <t>ストラング：微分方程式と線形代数</t>
  </si>
  <si>
    <t>ギルバート ストラング／渡辺辰矢　訳</t>
  </si>
  <si>
    <t>&lt;pstyle:&gt;&lt;ct:Medium&gt;&lt;cs:6.002362&gt;&lt;capk:Metrics&gt;&lt;cl:7.228346&gt;&lt;cf:A-OTF 中ゴシックBBB Pro&gt;&lt;cotfupm:1&gt;ストラング先生の最新刊！微分方程式と線形代数を縦横無尽に学べる。【目次】1階常微分方程式／2階常微分方程式／図的および数値的方法／連立一次方程式と逆行列／ベクトル空間と部分空間／固有値と固有ベクトル／応用数学とA&lt;ct:&gt;&lt;cs:&gt;&lt;capk:&gt;&lt;cl:&gt;&lt;cf:&gt;&lt;cotfupm:&gt;&lt;ct:Medium&gt;&lt;cs:4.251968&gt;&lt;capk:Metrics&gt;&lt;cbs:0.708661&gt;&lt;cl:7.228346&gt;&lt;cf:A-OTF 中ゴシックBBB Pro&gt;&lt;cotfupm:1&gt;T&lt;ct:&gt;&lt;cs:&gt;&lt;capk:&gt;&lt;cbs:&gt;&lt;cl:&gt;&lt;cf:&gt;&lt;cotfupm:&gt;&lt;ct:Medium&gt;&lt;cs:6.002362&gt;&lt;capk:Metrics&gt;&lt;cl:7.228346&gt;&lt;cf:A-OTF 中ゴシックBBB Pro&gt;&lt;cotfupm:1&gt;A／フーリエ変換とラプラス変換／付録：行列の分解／行列式の性質／線形代数早わかり&lt;ct:&gt;&lt;cs:&gt;&lt;capk:&gt;&lt;cl:&gt;&lt;cf:&gt;&lt;cotfupm:&gt;</t>
  </si>
  <si>
    <t>2017年11月刊行</t>
  </si>
  <si>
    <t>B5・536ページ</t>
  </si>
  <si>
    <t>9784065161968</t>
  </si>
  <si>
    <t>スタンフォード　ベクトル・行列からはじめる最適化数学</t>
  </si>
  <si>
    <t>Stephen Boyd、Lieven Vandenberghe、玉木徹・訳</t>
  </si>
  <si>
    <t>データサイエンス・機械学習を学ぶ「はじめの一歩」として、スタンフォード大学にて使用されている教科書"Introduction to Applied Linear Algebra: Vectors, Matrices, and Least Squares"がついに翻訳!!</t>
  </si>
  <si>
    <t>2021年2月刊行</t>
  </si>
  <si>
    <t>B5変・536ページ</t>
  </si>
  <si>
    <t>9784785315863</t>
  </si>
  <si>
    <t>トゥー 多様体</t>
  </si>
  <si>
    <t>Loring W. Tu／枡田幹也、阿部拓、堀口達也　訳</t>
  </si>
  <si>
    <t>“Bott-Tu”で知られる世界的名著“Differential Forms in Algebraic Topology”の共著者の一人L. W. Tu氏による多様体論の現代的入門書。翻訳にあたっては、原文の意味やニュアンスを残しつつ、日本語の書籍として読みやすくなるよう配慮。</t>
  </si>
  <si>
    <t>2019年11月刊行</t>
  </si>
  <si>
    <t>A5・506ページ</t>
  </si>
  <si>
    <t>9784785315757</t>
  </si>
  <si>
    <t>数学基礎論序説</t>
  </si>
  <si>
    <t>田中一之</t>
  </si>
  <si>
    <t>意味と形式の織り成す世界へ——。数学基礎論の入門から最先端までを、大胆な構成と精緻な記述で探る。21世紀の数学基礎論を切り開く力作。【目次】第1部　数理論理学入門／第2部　自然数と実数の形式体系／第3部　２階算術と逆数学</t>
  </si>
  <si>
    <t>2019年6月刊行</t>
  </si>
  <si>
    <t>9784807920310</t>
  </si>
  <si>
    <t>Rで基礎から学ぶ統計学</t>
  </si>
  <si>
    <t>初めて統計を学ぶ人向けの教科書．特に大学，大学院などで統計を学び始めた方に有益．“統計だけ” “Rだけ”ではなく，二つをしっかり結びつけたテキストで，どの章からでも読み始めることができるよう工夫している．</t>
  </si>
  <si>
    <t>2023年2月刊行</t>
  </si>
  <si>
    <t>B5・352ページ</t>
  </si>
  <si>
    <t>2017年9月刊行</t>
  </si>
  <si>
    <t>44</t>
  </si>
  <si>
    <t>2019年10月刊行</t>
  </si>
  <si>
    <t>A5・314ページ</t>
  </si>
  <si>
    <t>9784621307625</t>
  </si>
  <si>
    <t>組合せ最適化　原書6版</t>
  </si>
  <si>
    <t>浅野孝夫、浅野泰仁、平田富夫　訳</t>
  </si>
  <si>
    <t>本書は、組合せ最適化の最も重要な概念、理論的成果、アルゴリズムを解説し、教科書としても参考書としても有用な1冊。各章末には多数の演習問題を掲載し、その章で取り上げた話題に対するさらなる成果と応用についても解説する。</t>
  </si>
  <si>
    <t>2022年11月刊行</t>
  </si>
  <si>
    <t>B5・794ページ</t>
  </si>
  <si>
    <t>9784621305225</t>
  </si>
  <si>
    <t>数学史事典</t>
  </si>
  <si>
    <t>日本数学史学会　編</t>
  </si>
  <si>
    <t>本書は日本数学史学会の編集の元、15の章に分けて様々な数学の生成と発達を紹介する。見開きページ内でわかりやすく完結する、興味のあるテーマから読める、全世界の数学と数学史を一望のもとに収める事典。</t>
  </si>
  <si>
    <t>2020年10月刊行</t>
  </si>
  <si>
    <t>A5・746ページ</t>
  </si>
  <si>
    <t>03.ai</t>
  </si>
  <si>
    <t>9784320036253</t>
  </si>
  <si>
    <t>量子力学講義Ⅰ</t>
  </si>
  <si>
    <t>近藤慶一</t>
  </si>
  <si>
    <t>本書は、現時点で「完成した」とみなされている量子力学の内容を、量子現象の個々の具体的事例から帰納的に積み上げていくのではなく、少数の妥当と思われる、できる限り一般的な原理から出発して、その帰結を演繹的に導く形で提示することを目指した現代の量子力学への教科書である。</t>
  </si>
  <si>
    <t>A5・472ページ</t>
  </si>
  <si>
    <t>9784320036260</t>
  </si>
  <si>
    <t>量子力学講義Ⅱ</t>
  </si>
  <si>
    <t>9784065319017</t>
  </si>
  <si>
    <t>熱力学・統計力学</t>
  </si>
  <si>
    <t>高橋和孝</t>
  </si>
  <si>
    <t>透徹した論理のもとに「熱」の現代的描像を説き明かす、至高の雄編。熱力学と統計力学を統一的に論じ、豊富な演習で理解を深める。「熱力学・統計力学の全容を現代的な視点で解き明かす卓越した教科書」東工大・西森秀稔特任教授、推薦！</t>
  </si>
  <si>
    <t>45</t>
  </si>
  <si>
    <t>9784065322444</t>
  </si>
  <si>
    <t>非エルミート量子力学</t>
  </si>
  <si>
    <t>羽田野直道、井村健一郎</t>
  </si>
  <si>
    <t>非エルミート量子力学は、物性物理の奥深い理論と、新奇デバイス開発などの多彩な応用を併せもつ注目の新分野である。第14回久保亮五記念賞受賞者が自ら筆をとり、平易に解説。学生から研究者まで必携の、信頼の一冊。</t>
  </si>
  <si>
    <t>9784065316535</t>
  </si>
  <si>
    <t>テンソルネットワーク入門</t>
  </si>
  <si>
    <t>西野友年</t>
  </si>
  <si>
    <t>ニューラルネットワーク、量子コンピューター、情報処理、数値解析、半導体など様々な分野に跨って活躍しているテンソルネットワークをていねいに解説。画像認識や量子力学の例を用いて、少しずつ理解を深めていく。入門者に最適の一冊。</t>
  </si>
  <si>
    <t>9784065280164</t>
  </si>
  <si>
    <t>基礎からの超伝導</t>
  </si>
  <si>
    <t>楠瀬博明</t>
  </si>
  <si>
    <t>「数式＋イメージ」でわかりやすく！前半では超伝導の現象論とBCS理論。後半では異方的超伝導をはじめとする様々な超伝導を紹介する。基礎の基礎から始めて、先端研究のエッセンスを学べる一冊！</t>
  </si>
  <si>
    <t>2022年05月刊行</t>
  </si>
  <si>
    <t>9784065266311</t>
  </si>
  <si>
    <t xml:space="preserve">入門　現代の宇宙論 </t>
  </si>
  <si>
    <t>辻川信二</t>
  </si>
  <si>
    <t>最新の観測に基づき、現代宇宙論の標準的体系を記述。学部学生の理解を重視しつつ、初等力学を基礎として一歩一歩学ぶ。国内第一人者が説く、志ある学生のための新しい道標となる一冊。</t>
  </si>
  <si>
    <t>2022年01月刊行</t>
  </si>
  <si>
    <t>9784065263112</t>
  </si>
  <si>
    <t>入門講義　量子コンピュータ</t>
  </si>
  <si>
    <t>渡邊靖志</t>
  </si>
  <si>
    <t>不思議な性質と驚きの性能を初歩の物理から解説。「量子コンピュータはこうして動くのか！」と納得して膝を打つ、またとない入門書。「量子コンピュータの全貌を俯瞰する類を見ない入門書」——西森秀稔氏</t>
  </si>
  <si>
    <t>2021年11月刊行</t>
  </si>
  <si>
    <t>9784065205105</t>
  </si>
  <si>
    <t>共形場理論入門</t>
  </si>
  <si>
    <t>疋田泰章</t>
  </si>
  <si>
    <t>素粒子・宇宙・物性にわたる物理学の幅広い分野で、いま共形場理論（CFT）がホットトピックとなっている。場の量子論の基礎からホログラフィの近年の応用まで、理論研究者の"新常識"を説く。</t>
  </si>
  <si>
    <t>9784065169971</t>
  </si>
  <si>
    <t>スピンと軌道の電子論</t>
  </si>
  <si>
    <t>固体結晶中における電子の集団が，そのスピンと軌道を絡み合わせて織りなす，彩り豊かな物性現象を取り扱うための基礎事項をまとめた。物性物理、化学の研究者向け。</t>
  </si>
  <si>
    <t xml:space="preserve">2019年8月刊行	</t>
  </si>
  <si>
    <t>9784061532809</t>
  </si>
  <si>
    <t>密度汎関数法の基礎</t>
  </si>
  <si>
    <t>常田貴夫</t>
  </si>
  <si>
    <t>コーンシャム方程式から様々な汎関数の種類まで詳しく解説。密度汎関数法に関わる理論・実験研究者に必携の一冊。量子化学の主要理論となっている密度汎関数法の基礎を量子化学的視点から概観し、密度汎関数法が化学の分野で何を目指しているのかを、量子化学計算を行なう際に密度汎関数法に求められる要件を説明することで明らかにする。</t>
  </si>
  <si>
    <t>2012年4月刊行</t>
  </si>
  <si>
    <t>A5・688ページ</t>
  </si>
  <si>
    <t>2016年1月刊行</t>
  </si>
  <si>
    <t>46</t>
  </si>
  <si>
    <t>04.ai</t>
  </si>
  <si>
    <t>9784000800907</t>
  </si>
  <si>
    <t>岩波　理化学辞典　第５版</t>
  </si>
  <si>
    <t>長倉三郎、井口洋夫、江沢洋、岩村秀、佐藤文隆、久保亮五 編</t>
  </si>
  <si>
    <t>絶大な信頼のもとに多数の読者に迎えられてきた辞典の改訂版。１万２０００項目を収録し、物理・化学を中心に関連諸分野の術語・人名を広く網羅。和文索引を新設。</t>
  </si>
  <si>
    <t>1998年2月刊行</t>
  </si>
  <si>
    <t>菊判・1872ページ</t>
  </si>
  <si>
    <t>2022年4月</t>
  </si>
  <si>
    <t>B5・528ページ</t>
  </si>
  <si>
    <t>2023年2月</t>
  </si>
  <si>
    <t>2022年9月刊行</t>
  </si>
  <si>
    <t>2021年8月刊行</t>
  </si>
  <si>
    <t>A5・290ページ</t>
  </si>
  <si>
    <t>9784065238059</t>
  </si>
  <si>
    <t>紫外可視・蛍光分光法</t>
  </si>
  <si>
    <t>築山光一、星野翔麻・編著</t>
  </si>
  <si>
    <t>紫外・可視領域の分光測定を行う際の必携書。使用頻度の割に資料が少ない円偏光分光法（旋光分散・円二色性）についても解説。レーザー誘起蛍光法、レーザー多重共鳴分光法などのレーザー分光も取り上げた。</t>
  </si>
  <si>
    <t>9784065225479</t>
  </si>
  <si>
    <t>現代物性化学の基礎　第3版</t>
  </si>
  <si>
    <t>小川桂一郎、小島憲道・編</t>
  </si>
  <si>
    <t>さまざまな化学現象のしくみを量子化学的観点からわかりやすく説明する。東京大学教養学部の教科書。累計2万部を超えるベストセラーの改訂版。内容をさらに充実してページ数大幅増、フルカラーで見やすく！</t>
  </si>
  <si>
    <t>9784065190050</t>
  </si>
  <si>
    <t>ゲルの科学</t>
  </si>
  <si>
    <t>長田義仁・編著、K・デュセック、柴山充弘、浦山健治</t>
  </si>
  <si>
    <t>大きな可能性を秘めた物質「ゲル」。そもそもゲルとは何なのか，本書で体感すべし！　ゲルについて第一線の研究者が余すところなく解説した超大作。歴史的な背景やゲルの分類，生成機構，物性，膨潤・収縮に関する理論，構造解析法などをていねいに記述。</t>
  </si>
  <si>
    <t>2020年12月刊行</t>
  </si>
  <si>
    <t>9784065203866</t>
  </si>
  <si>
    <t>物質・材料研究のための透過電子顕微鏡</t>
  </si>
  <si>
    <t>木本浩司、三石和貴、三留正則、原 徹、長井拓郎</t>
  </si>
  <si>
    <t>TEMを使うすべての方の指南書としてお薦めの１冊！電子回折法，回折コントラスト法，高分解能観察，STEM，EDSやEELSによる元素分析，ローレンツ電子顕微鏡といった手法はもちろん，装置や試料作製法についても詳細に解説。知りたい情報を得るための有効な活用法がよくわかる。</t>
  </si>
  <si>
    <t>47</t>
  </si>
  <si>
    <t>2018年4月刊行</t>
  </si>
  <si>
    <t>9784061543904</t>
  </si>
  <si>
    <t>ウエスト固体化学　基礎と応用</t>
  </si>
  <si>
    <t>A・R ウエスト 著／後藤孝、武田保雄、君塚昇、菅野了次、池田攻、吉川信一、角野広平、加藤将樹 訳</t>
  </si>
  <si>
    <t>判型が大きくなりフルカラーへ改訂。合成法と加工法に関する章が新たに設けられ、光学的性質や磁気的性質など応用面の記述が充実。基礎も応用もパーフェクトに収載。</t>
  </si>
  <si>
    <t>2016年2月刊行</t>
  </si>
  <si>
    <t>B5・542ページ</t>
  </si>
  <si>
    <t>9784807909636</t>
  </si>
  <si>
    <t>物理化学演習：大学院入試問題から学ぶ</t>
  </si>
  <si>
    <t>全国の主だった大学の最近10年ほどの大学院入試問題にオリジナル問題を加えて解答・解説した問題集。学部３、４年生が解ける問題を多く取り上げている。各章の冒頭に問題を解くのに必要な基礎知識を簡単にまとめてあり、解答の解説は懇切丁寧である。</t>
  </si>
  <si>
    <t>9784807908004</t>
  </si>
  <si>
    <t>大学院講義物理化学Ⅰ．量子化学と分子分光学</t>
  </si>
  <si>
    <t>染田清彦　編</t>
  </si>
  <si>
    <t>量子化学、分子分光学に必要な基本事項を計算技術などの著しい進歩もふまえて解説。光と物質の相互作用の章では、様々な非線形分光の基本原理も解説する。大学院生、研究者および専門家向き書籍。</t>
  </si>
  <si>
    <t>2013年5月刊行</t>
  </si>
  <si>
    <t>9784807907533</t>
  </si>
  <si>
    <t>大学院講義物理化学Ⅱ．反応速度論とダイナミクス</t>
  </si>
  <si>
    <t>幸田清一郎　編</t>
  </si>
  <si>
    <t>反応速度論とダイナミクスの骨組みを体系的に解説し、そのあと複雑系への展開を溶液反応論において解説し、また、理工学や環境科学への応用を最終章において解説する。大学院生、研究者および専門家向き書籍。</t>
  </si>
  <si>
    <t>2011年3月刊行</t>
  </si>
  <si>
    <t>A5・456ページ</t>
  </si>
  <si>
    <t>B5・544ページ</t>
  </si>
  <si>
    <t>A5・434ページ</t>
  </si>
  <si>
    <t>9784621305218</t>
  </si>
  <si>
    <t>化学便覧 基礎編 改訂6版</t>
  </si>
  <si>
    <t>公益社団法人 日本化学会　編</t>
  </si>
  <si>
    <t>化学便覧基礎編の改訂版。信頼性の高いデータ集という品格と品質を維持しつつ、最近16年の進歩を反映した新たなデータを掲載。※冊子をご購入の方は、特典としてWeb版（「化学書資料館」の化学便覧基礎編部分）を1年間ご利用いただけます。</t>
  </si>
  <si>
    <t>2021年1月刊行</t>
  </si>
  <si>
    <t>B5・1534ページ</t>
  </si>
  <si>
    <t>2022年5月刊行</t>
  </si>
  <si>
    <t>2020年4月刊行</t>
  </si>
  <si>
    <t>48</t>
  </si>
  <si>
    <t>05.ai</t>
  </si>
  <si>
    <t>9784320047389</t>
  </si>
  <si>
    <t>グレゴリー・ポール恐竜事典 原著第2版</t>
  </si>
  <si>
    <t>Gregory S. Paul／東洋一、今井 拓哉　監訳</t>
  </si>
  <si>
    <t>本書は、アメリカの著名な古生物学者であり、古生物イラストレーターでもあるグレゴリー・ポールによる恐竜事典である。グレゴリー・ポールの描く骨格図は、恐竜学における一つの科学的な基準として位置づけられており、恐竜の全身像の推定に大きな影響を与えている。</t>
  </si>
  <si>
    <t>2020年8月刊行</t>
  </si>
  <si>
    <t>B5・432ページ</t>
  </si>
  <si>
    <t>A5・ 368ページ</t>
  </si>
  <si>
    <t>9784772271196</t>
  </si>
  <si>
    <t>東日本大震災津波詳細地図　改訂保存版</t>
  </si>
  <si>
    <t>原口　強、岩松　暉</t>
  </si>
  <si>
    <t>大津波の事実を後世に正確に伝えるために、著者自らが8000kmを現地踏査！地形図上に津波浸水域と浸水深さを表示。青森下北半島の尻屋崎から、千葉県南西端までの海岸線の2万5000分の1地形図を原寸ですべて収録。</t>
  </si>
  <si>
    <t>2013年10月刊行</t>
  </si>
  <si>
    <t>A4・264ページ</t>
  </si>
  <si>
    <t>9784772253345</t>
  </si>
  <si>
    <t>中央構造線断層帯</t>
  </si>
  <si>
    <t>岡田篤正</t>
  </si>
  <si>
    <t>活断層周辺地域の地下構造や地震の確率など、活断層研究の第一人者による調査・研究の成果をまとめた集大成。</t>
  </si>
  <si>
    <t>2020年6月</t>
  </si>
  <si>
    <t>B5・378ページ</t>
  </si>
  <si>
    <t>9784807920488</t>
  </si>
  <si>
    <t>コーウェン地球生命史　第６版</t>
  </si>
  <si>
    <t>マイケル・ベントン　編著／ロバート・ジェンキンズ、久保　泰　監訳</t>
  </si>
  <si>
    <t>生物間の競争，激変する環境，移動する大陸…ダイナミックな生命史の本質を一冊に凝縮．ここ20年の研究手法の革新で明らかになった最新知見の数々を網羅し，最新研究からみえてきた進化の道筋を詳しく解説．文系・理系を問わず，生命の歴史と進化，古生物学に興味のある人すべてを対象にした教科書．</t>
  </si>
  <si>
    <t>B5変・304ページ</t>
  </si>
  <si>
    <t>9784487816545</t>
  </si>
  <si>
    <t>EARTH　図鑑 地球科学の世界</t>
  </si>
  <si>
    <t>スミソニアン協会　監修　三河内岳　日本語版監修</t>
  </si>
  <si>
    <t>美しく、驚異に満ちた地球のすべてを、圧巻のビジュアルで解説。天文学、地質学、気象学、生物学などすべてを網羅した、ユニークな章立て。鉱物や天体の美しい写真や、大陸・海・大気のダイナミックな動きなど、地球まるごとを感じ取ることができる万華鏡のような１冊。</t>
  </si>
  <si>
    <t>2023年7月</t>
  </si>
  <si>
    <t>B4変型・416ページ</t>
  </si>
  <si>
    <t>A5・758ページ</t>
  </si>
  <si>
    <t>06.ai</t>
  </si>
  <si>
    <t>B5・488ページ</t>
  </si>
  <si>
    <t>49</t>
  </si>
  <si>
    <t>9784000803144</t>
  </si>
  <si>
    <t>岩波　生物学辞典　第５版</t>
  </si>
  <si>
    <t>巌佐庸、倉谷滋、斎藤成也、塚谷裕一 編</t>
  </si>
  <si>
    <t>第４版刊行以降の、ヒトゲノム解読をはじめとする生物学の大変革を反映した大改訂版。４００名超の専門家が全項目を校閲・修正し新項目を追加。生物学と周辺分野を網羅し、初学者から研究者まで必携！</t>
  </si>
  <si>
    <t>2013年2月刊行</t>
  </si>
  <si>
    <t>菊判・2192ページ</t>
  </si>
  <si>
    <t>B5・400ページ</t>
  </si>
  <si>
    <t>9784320058149</t>
  </si>
  <si>
    <t>生態学のための階層モデリング</t>
  </si>
  <si>
    <t>Marc Kéry、J. Andrew Royle／深谷肇一、飯島勇人、伊東宏樹　監訳</t>
  </si>
  <si>
    <t>本書は統計モデリングの実践的な解説書でもあり、確率過程と統計モデルを深く理解するためのアプローチとして、確率シミュレーションの重要性が強調されている。この視点は、初学者が統計的データ解析の基本概念を理解する助けとなるだろう。</t>
  </si>
  <si>
    <t>B5・832ページ</t>
  </si>
  <si>
    <t>2020年2月刊行</t>
  </si>
  <si>
    <t>9784065334348</t>
  </si>
  <si>
    <t>システム生物学入門</t>
  </si>
  <si>
    <t>畠山哲央、姫岡優介</t>
  </si>
  <si>
    <t>遺伝、酵素反応、代謝、進化、生態系など、生命現象に通底する法則や原理を、数学と物理の視点から導く！教養課程で学ぶ微分積分と線形代数のみを前提として記述した。生物・数学・物理の全学徒に満を持して推奨する、決定版のテキスト！</t>
  </si>
  <si>
    <t>9784065308158</t>
  </si>
  <si>
    <t>エッセンシャル植物育種学 農学系のための基礎</t>
  </si>
  <si>
    <t>國武久登、執行正義、平野智也　編著</t>
  </si>
  <si>
    <t>野菜や果樹、花卉などの園芸作物の多様な育種事例も取り上げ、模式図や写真を多数用いてこの１冊だけで理解できるように努めた。コラムや欄外の注も豊富で楽しく学べる。</t>
  </si>
  <si>
    <t>9784061538962</t>
  </si>
  <si>
    <t>テイツ／ザイガー 植物生理学・発生学 原著第6版</t>
  </si>
  <si>
    <t>リンカーン・テイツ／エドゥアルド・ザイガー／イアン・M・モーラー／アンガス・マーフィー 　編　西谷和彦／島崎研一郎　監訳</t>
  </si>
  <si>
    <t>世界標準の教科書、待望の翻訳改訂版！ 植物の成長や発生に関わる章の構成が大幅にリニューアルされ、内容は新しい知見を反映したものにアップデートされました。美しい写真や図版は、学生の理解を助けます。主要項目を網羅しているので、研究者も必携の一冊です。</t>
  </si>
  <si>
    <t>2017年2月刊行</t>
  </si>
  <si>
    <t>A4・831ページ</t>
  </si>
  <si>
    <t>9784385162409</t>
  </si>
  <si>
    <t>生物の進化大事典</t>
  </si>
  <si>
    <t>スティーヴ・パーカー　編／養老孟司　日本語版総監修／日暮雅通、中川泉　訳</t>
  </si>
  <si>
    <t>最新の知見に基づき、最古の生命から現生人類ホモ・サピエンスまで生物の進化史を俯瞰できる。進化の研究上、重要な絶滅種や現生種を紹介。特に爬虫類と哺乳類は全体の半分以上を使い、霊長類を含めた人類の進化についても詳しく解説。</t>
  </si>
  <si>
    <t>B5変型判・ 576ページ</t>
  </si>
  <si>
    <t>9784785358761</t>
  </si>
  <si>
    <t>食虫植物 —多様性と進化—</t>
  </si>
  <si>
    <t>長谷部光泰</t>
  </si>
  <si>
    <t>本書は長年、食虫植物に魅せられた著者が、膨大な野外調査と豊富な写真を使って、食虫植物の多様性と進化についてまとめた。世界中を歩き廻って集めた2000枚以上の写真と図によってその魅力と不思議を存分に紹介し、あわせて食虫植物の基礎から最新研究までを網羅して解説した。</t>
  </si>
  <si>
    <t>B5・362ページ</t>
  </si>
  <si>
    <t>2022年8月</t>
  </si>
  <si>
    <t>9784487814336</t>
  </si>
  <si>
    <t>OCEAN LIFE 図鑑 海の生物</t>
  </si>
  <si>
    <t>スミソニアン協会・ロンドン自然史博物館　監修　遠藤秀紀・長谷川和範　日本語版監修</t>
  </si>
  <si>
    <t>多様性に満ちた動物・植物たちを、圧倒的なビジュアルで紹介。手に取るように海がわかる、新しい海洋生物の図鑑が誕生！海岸、サンゴ礁、沿岸海、外洋、極域海洋など、海の地域別の構成で生物種を解説。</t>
  </si>
  <si>
    <t>50</t>
  </si>
  <si>
    <t>A5・402ページ</t>
  </si>
  <si>
    <t>2022年12月</t>
  </si>
  <si>
    <t>9784621308042</t>
  </si>
  <si>
    <t>霊長類学の百科事典</t>
  </si>
  <si>
    <t>日本霊長類学会　編</t>
  </si>
  <si>
    <t>日本霊長類学会による霊長類を総合理解するために編まれた事典。霊長類学の歴史、霊長類の分類・系統・進化、形態、遺伝、脳や生理・医科学、心理・認知、行動、社会と生態などの側面から霊長類研究にアプローチし、ひいては野生霊長類の保全や飼育霊長類の福祉の向上にも活かせる話題豊富な内容。</t>
  </si>
  <si>
    <t>A5・236ページ</t>
  </si>
  <si>
    <t>9784621307977</t>
  </si>
  <si>
    <t>ミッテルバッハ・マギル群集生態学</t>
  </si>
  <si>
    <t>門脇浩明、山道真人、内海俊介　訳</t>
  </si>
  <si>
    <t>群集生態学は、捕食や競争のような、群集の構造や成り立ちに影響する種間相互作用を研究する学問であり、基礎生態学の一領域でありながら、応用分野のベースとなる領域でもある。本書は、基礎的な考え方から、豊富なケーススタディの説明、未解決問題の今後の方向性までを包括的にまとめた教科書。</t>
  </si>
  <si>
    <t>B5・380ページ</t>
  </si>
  <si>
    <t>9784621305898</t>
  </si>
  <si>
    <t>オールコック・ルーベンスタイン　動物行動学　原書11版</t>
  </si>
  <si>
    <t>松島俊也、相馬雅代、的場知之　訳</t>
  </si>
  <si>
    <t>動物行動学の分野で、世界で40年以上読み継がれてきた教科書の翻訳版。原書11版では、改訂を重ねて成熟した構成と “行動を物語る”スタイルはそのままに、最新の研究成果を盛り込んで一新。豊富な写真・図も最新のものになっています。</t>
  </si>
  <si>
    <t>B5・492ページ</t>
  </si>
  <si>
    <t>2023年9月</t>
  </si>
  <si>
    <t>B5・192ページ</t>
  </si>
  <si>
    <t>07.ai</t>
  </si>
  <si>
    <t>9784254310979</t>
  </si>
  <si>
    <t>疫学の事典</t>
  </si>
  <si>
    <t>疫学（人の集団における病気の原因，診断，治療，予防対策などを明らかにする学問）の重要なキーワードを見開き単位で簡潔に解説した事典．従来の教科書とは異なり，豊富な事例で読みやすく実践的な内容．「再生産数」など，疫学的な用語・知見の理解のためにも必携の一冊．</t>
  </si>
  <si>
    <t>A5・452ページ</t>
  </si>
  <si>
    <t>51</t>
  </si>
  <si>
    <t>9784385162515</t>
  </si>
  <si>
    <t>生態学大図鑑</t>
  </si>
  <si>
    <t>ジュリア・シュローダー　ほか／鷲谷いづみ　訳</t>
  </si>
  <si>
    <t>近年、SDGsに関心が高まっているが、その理念の源流の一つであるのが生態学。本書では、生態学の基盤である生物の分類・進化、地球史、DNAなどから、生態学の基礎をなす食物連鎖、生態的ニッチ、バイオームなどについて図を豊富に用いてわかりやすく解説。SDGsの本質も理解できる一冊。</t>
  </si>
  <si>
    <t>B5変型判・352ページ</t>
  </si>
  <si>
    <t>2022年10月刊行</t>
  </si>
  <si>
    <t>9784807920518</t>
  </si>
  <si>
    <t>分子細胞生物学　第9版</t>
  </si>
  <si>
    <t>分子細胞生物学の基準的教科書として世界的に広く使われている“Molecular Cell Biology”の日本語最新版（原著第9版）.いくつかの章を並べ替えて研究の過程・展開や概念がより明確になるよう章立てを再編・改訂した．相分離生物学などの新たな発見や新技術の紹介が加わった．</t>
  </si>
  <si>
    <t>A4変・1112ページ</t>
  </si>
  <si>
    <t>A5・244ページ</t>
  </si>
  <si>
    <t>9784807909865</t>
  </si>
  <si>
    <t>ミースフェルド生化学</t>
  </si>
  <si>
    <t>従来の生化学の教科書の概念を刷新する新しい教科書。美しいイラストや画像，写真に合うように文章が書き起こされており、図と本文が分かつことができないほど馴染んでいる。生化学が知的興奮を覚える学問であることを実感できる。</t>
  </si>
  <si>
    <t>B5変・1024ページ</t>
  </si>
  <si>
    <t>9784540231353</t>
  </si>
  <si>
    <t>アグロエコロジー 持続可能なフードシステムの生態学</t>
  </si>
  <si>
    <t>スティーヴン・グリースマン／村本穣司他　監訳</t>
  </si>
  <si>
    <t>持続可能で人類のニーズを満たす農業とは？ 生態系と調和する伝統的農業と健全なフードシステム（食料消費）の実現のために、科学と実践と社会運動を統合するアグロエコロジーの教科書、初めての邦訳。</t>
  </si>
  <si>
    <t>B5・512ページ</t>
  </si>
  <si>
    <t>80_羊土社</t>
  </si>
  <si>
    <t>羊土社</t>
  </si>
  <si>
    <t>B5・220ページ</t>
  </si>
  <si>
    <t>9784758122665</t>
  </si>
  <si>
    <t>全ゲノム・エクソーム遺伝統計解析</t>
  </si>
  <si>
    <t>田宮　元　編</t>
  </si>
  <si>
    <t>今は全ゲノム解析の時代！ますます注目高まる遺伝統計学をこの機会に身につけよう．PythonとRの実例を追っていけば，VCFファイルの扱い方，PRS/PGSの計算，疾患リスク予測の概念など理解できます！</t>
  </si>
  <si>
    <t>B5・268ページ</t>
  </si>
  <si>
    <t>52</t>
  </si>
  <si>
    <t>2021年12月刊行</t>
  </si>
  <si>
    <t>08.ai</t>
  </si>
  <si>
    <t>A5・464ページ</t>
  </si>
  <si>
    <t>9784794226167</t>
  </si>
  <si>
    <t>建築と触覚　空間と五感をめぐる哲学</t>
  </si>
  <si>
    <t>ユハニ・パッラスマー/百合田香織 訳</t>
  </si>
  <si>
    <t>いま、建築に何が求められているのか。建築を志す人にとって避けられないこの問いに、建築の根源に立ちかえって考えるヒントを与えてくれるのが本書。視覚が最重要視されるこの時代に、五感を統合するという建築の本来の役割を再考することで、建築にできることは何なのかが見えてくるはずです。</t>
  </si>
  <si>
    <t>四六判・208ページ</t>
  </si>
  <si>
    <t>9784621305812</t>
  </si>
  <si>
    <t>住まいの百科事典</t>
  </si>
  <si>
    <t>一般社団法人　日本家政学会　編</t>
  </si>
  <si>
    <t>住まいとは、あらゆる人々が健康で快適な暮らしを提供する場であるが、少子高齢化やライフスタイルの多様化などにより、暮らし方や住まいの概念が大きく変貌している。本事典は、現在の住まいにまつわる状況と、本来あるべき住まいの姿について、その基礎から応用までをわかりやすく解説する。</t>
  </si>
  <si>
    <t>2021年4月刊行</t>
  </si>
  <si>
    <t>A5・742ページ</t>
  </si>
  <si>
    <t>9784621304082</t>
  </si>
  <si>
    <t>日本の建築文化事典</t>
  </si>
  <si>
    <t>平井聖　編集代表／後藤治　編集幹事</t>
  </si>
  <si>
    <t>建築を構成する空間概念や伝統的な建築・近現代の建築におけるくらしとそのつくり、神社仏閣の特徴、都市とのかかわり、その他建築にまつわる雑学・小話など、日本の建築文化を形作る上で欠かすことのできない331項目を取り上げる。</t>
  </si>
  <si>
    <t>A5・768ページ</t>
  </si>
  <si>
    <t>09.ai</t>
  </si>
  <si>
    <t>9784254102970</t>
  </si>
  <si>
    <t>高圧力の科学・技術事典</t>
  </si>
  <si>
    <t>入舩徹男、舟越賢一、近藤忠、関根利守、清水克哉、長谷川正、保科貴亮、木村佳文、加藤稔、松木均　編</t>
  </si>
  <si>
    <t>本書は高圧力をテーマに約190の項目を取り上げ，分野の垣根を越えてさまざまな分野の研究者たちが各項目2-6頁の読み切り形式でわかりやすく解説。〔内容〕装置・技術（圧力技術など）／地球惑星深部科学／衝撃圧縮科学／固体物理／材料科学・化学／流体科学／生物関連科学</t>
  </si>
  <si>
    <t>2021年6月刊行</t>
  </si>
  <si>
    <t>53</t>
  </si>
  <si>
    <t>9784764904736</t>
  </si>
  <si>
    <t>ロボット制御学ハンドブック</t>
  </si>
  <si>
    <t>松野 文俊、大須賀 公一、松原 仁</t>
  </si>
  <si>
    <t>全31章で構成され、ロボット制御に関係する研究者、技術者、必携必読の書！【目次】ロボット制御へのいざない／力学モデリング／センサ・アクチュエータ系のモデリング／アクティブモデリング／制御基礎／ロボットアームの制御／車輪型移動ロボットの制御／脚ロボットの制御／制御系の実装技術</t>
  </si>
  <si>
    <t>2017年12月刊行</t>
  </si>
  <si>
    <t>9784621307847</t>
  </si>
  <si>
    <t>照射材料科学の基礎</t>
  </si>
  <si>
    <t>Gary S. Was/松井秀樹 訳</t>
  </si>
  <si>
    <t>原子炉の安全性確保や廃炉に必須となる、放射線照射下の金属・合金材料の特性変化について、基礎から最新の知見まで網羅した教科書。各章には、照射効果の例や図解を多数掲載。照射材料科学にかかわる研究者・技術者、必携の一冊。</t>
  </si>
  <si>
    <t>B5・546ページ</t>
  </si>
  <si>
    <t>9784621303771</t>
  </si>
  <si>
    <t>デザイン科学事典</t>
  </si>
  <si>
    <t>日本デザイン学会　編</t>
  </si>
  <si>
    <t>本書は日本デザイン学会をはじめとする日本のデザイン研究をけん引する諸学会の研究者を多数執筆者に迎え、デザイン科学の理論・方法論から分析・発想・評価法まで、見開き完結の項目で取り上げる。</t>
  </si>
  <si>
    <t>A5・728ページ</t>
  </si>
  <si>
    <t>11.ai</t>
  </si>
  <si>
    <t>9784807920358</t>
  </si>
  <si>
    <t>基礎電磁気学：電磁気学マップに沿って学ぶ</t>
  </si>
  <si>
    <t>概念の相関地図を使って電磁気学を学ぶ斬新なスタイルの人気教科書．「電磁気学マップ」で俯瞰的に全体像を捉えて学べる．豊富な図から物理量や物理法則のイメージがつかめ，マクスウェル方程式まで最短距離で到達できる．静電界と静磁界の“つくり”を意識することで理解が進む．</t>
  </si>
  <si>
    <t>B5変・164ページ</t>
  </si>
  <si>
    <t>A5・374ページ</t>
  </si>
  <si>
    <t>9784621306413</t>
  </si>
  <si>
    <t>高速デジタル信号の伝送技術【原書3版】</t>
  </si>
  <si>
    <t>須藤俊夫　監訳</t>
  </si>
  <si>
    <t>デジタル信号をより高速化し伝送距離をより伸ばすための回路実装設計技術シグナルインテグリティのバイブルを改訂。ニーズの高まる高速信号処理実現の為の電子回路実装技術について基礎を系統立てて丁寧に解説する。高速デジタル伝送回路設計者やボードの伝送線路を担当するLSI 設計者必携の書。</t>
  </si>
  <si>
    <t>2021年9月刊行</t>
  </si>
  <si>
    <t>A5・832ページ</t>
  </si>
  <si>
    <t>12.ai</t>
  </si>
  <si>
    <t>54</t>
  </si>
  <si>
    <t>9784764906471</t>
  </si>
  <si>
    <t>T. コルメン 他／浅野哲夫、岩野和生、梅尾博司、小山透　他訳</t>
  </si>
  <si>
    <t>世界的名著『アルゴリズムイントロダクション』第4版の翻訳書。より理解が進むように説明を整理して詳細に解説。【目次】基礎／ソートと順序統計量／データ構造／数学的基礎</t>
  </si>
  <si>
    <t>B5・440ページ</t>
  </si>
  <si>
    <t>2018年2月刊行</t>
  </si>
  <si>
    <t>9784764903630</t>
  </si>
  <si>
    <t>複雑ネットワーク　—基礎から応用まで</t>
  </si>
  <si>
    <t>増田直紀</t>
  </si>
  <si>
    <t>定着した手法をもとにした基礎と応用、実データの解説、プログラムによるアルゴリズム集、解説付きの膨大な参考資料集。【目次】ネットワークの特徴量／実データ／古典的なグラフ／スモールワールド・ネットワーク／成長するスケールフリー・ネットワークのモデル／ネットワーク上の感染伝播モデル／他</t>
  </si>
  <si>
    <t>2010年4月刊行</t>
  </si>
  <si>
    <t>9784764904231</t>
  </si>
  <si>
    <t>ストラング：計算理工学</t>
  </si>
  <si>
    <t>ギルバート・ストラング／日本応用数理学会　監訳</t>
  </si>
  <si>
    <t>MITの教科書。応用数理に関するほぼすべてのテーマをまことに要領よく、かつ丁寧に解説．【目次】応用線形代数／応用数学のためのフレームワーク／境界値問題／フーリエ級数と積分／解析関数／初期値問題／大規模システムの解法／最適化と最小値原理</t>
  </si>
  <si>
    <t>2017年1月刊行</t>
  </si>
  <si>
    <t>9784807909919</t>
  </si>
  <si>
    <t>実験データ分析入門</t>
  </si>
  <si>
    <t>科学研究における実験データ分析に統計学の知識をどう活用するか、多様な解析事例で実践的に学ぶ教科書。初歩の統計的概念から実践的な実験データ分析技術へ説明をつなげているので、化学、生命科学、環境科学などを学ぶ学部生が、卒業研究で初めて実験データ分析をする下地づくりにも役立つ。</t>
  </si>
  <si>
    <t>2022年8月刊行</t>
  </si>
  <si>
    <t>A5・664ページ</t>
  </si>
  <si>
    <t>55</t>
  </si>
  <si>
    <t>四六・208ページ</t>
  </si>
  <si>
    <t>9784873118369</t>
  </si>
  <si>
    <t>ゼロから作るDeep Learning ② 自然言語処理編</t>
  </si>
  <si>
    <t>人気シリーズの第2弾。自然言語処理や時系列データ処理に焦点を当て、ディープラーニングを使ってさまざまな問題に挑みます。word2vecやRNN、LSTMやGRU、seq2seqやAttention……ディープラーニングを支えるこれら最先端の技術を実装レベルでマスターできます。</t>
  </si>
  <si>
    <t>2018年7月</t>
  </si>
  <si>
    <t>A5･448ページ</t>
  </si>
  <si>
    <t>9784873119069</t>
  </si>
  <si>
    <t>ゼロから作るDeep Learning ③ フレームワーク編</t>
  </si>
  <si>
    <t>人気シリーズの第3弾。今回は「DeZero」というディープラーニングのフレームワークをゼロから作ります。DeZeroは本書オリジナルのフレームワークです。最小限のコードで、フレームワークのモダンな機能を実現します。全部で60のステップで完成させます。</t>
  </si>
  <si>
    <t>2020年4月</t>
  </si>
  <si>
    <t>A5･552ページ</t>
  </si>
  <si>
    <t>9784873119755</t>
  </si>
  <si>
    <t>ゼロから作るDeep Learning ④ 強化学習編</t>
  </si>
  <si>
    <t>人気シリーズの第4弾。今回のテーマは強化学習です。実際のコードを提示し動かしながら学ぶという本シリーズのスタイルを踏襲し、外部ライブラリに頼らず、強化学習を支える基本的な技術やアイデアをゼロから実装しながら学びます。</t>
  </si>
  <si>
    <t>A5･376ページ</t>
  </si>
  <si>
    <t>9784320125742</t>
  </si>
  <si>
    <t>Human-in-the-Loop機械学習</t>
  </si>
  <si>
    <t>Robert (Munro) Monarch/上田隼也、角野為耶、伊藤寛祥　訳</t>
  </si>
  <si>
    <t>本書では、アノテーションのプロセスに能動学習という機械学習手法を導入して、アノテーションの品質とコストパフォーマンスを劇的に向上させるテクニックを軸に、AIと人が互いに助け合いながらより良いAIシステムを開発するために役立つ、幅広く、かつ奥深い知見を提供する。</t>
  </si>
  <si>
    <t>B5・428ページ</t>
  </si>
  <si>
    <t>9784320124967</t>
  </si>
  <si>
    <t>機械学習 原著第2版</t>
  </si>
  <si>
    <t xml:space="preserve">Sergios Theodoridis </t>
  </si>
  <si>
    <t>本書は、機械学習に関して、基本的な内容から最新の話題までを解説する書籍である。特に深層学習やノンパラメトリックベイズ法に関しては、原著の改訂にあたって大きく加筆が行われ、大変多くのページが割かれている。</t>
  </si>
  <si>
    <t>B5・1094ページ</t>
  </si>
  <si>
    <t>9784320124202</t>
  </si>
  <si>
    <t>人工知能学大事典</t>
  </si>
  <si>
    <t>人工知能学会 編</t>
  </si>
  <si>
    <t>基礎理論から応用事例まで、関連分野を含め770項目を収録した中項目事典。人工知能をテーマごとに章分けし、そのテーマに関係する項目を並べた形になっている。各章のはじめの概説で各テーマ全体を概観しつつ、個々の知りたい項目についてはそれぞれを選択的に読むことも可能。</t>
  </si>
  <si>
    <t>B5・1600ページ</t>
  </si>
  <si>
    <t>9784764906754</t>
  </si>
  <si>
    <t>図解 深層学習</t>
  </si>
  <si>
    <t>小池敦</t>
  </si>
  <si>
    <t>深層学習の実践・応用へステップアップするための基礎がじっくりと学べる、第一歩に相応しい一冊【目次】深層学習と人工知能／教師あり学習／勾配法／確率と情報量／線形変換／共分散行列と多次元正規分布／ニューラルネットワークの基礎／畳み込みニューラルネットワーク</t>
  </si>
  <si>
    <t>B5・516ページ</t>
  </si>
  <si>
    <t>56</t>
  </si>
  <si>
    <t>9784764906174</t>
  </si>
  <si>
    <t>データアナリティクスのための機械学習入門</t>
  </si>
  <si>
    <t>J・クラハー、B・ マクナミー、A・ダーシー／宮岡悦良、下川朝有、黒澤匠雅　訳</t>
  </si>
  <si>
    <t>データ分析に不可欠なAIスキルを最短で習得！【目次】予測的データアナリティクスのための機械学習／データから知見そして意思決定へ／データ探索／情報量に基づく学習／類似度に基づく学習／確率に基づく学習機／誤差に基づく学習／評価／ケーススタディ：顧客離れ／ケーススタディ：銀河の分類／他</t>
  </si>
  <si>
    <t>B5・472ページ</t>
  </si>
  <si>
    <t>2022年6月刊行</t>
  </si>
  <si>
    <t>9784764906044</t>
  </si>
  <si>
    <t>AI事典第3版</t>
  </si>
  <si>
    <t>中島秀之・浅田稔・松原仁・橋田浩一・山川宏・栗原聡・松尾豊編著</t>
  </si>
  <si>
    <t>AIの「今」がわかる！ 最先端のテーマを150余人の執筆者の独自の視点でダイナミックに解説【目次】イベント・人物/汎用人工知能/機械学習/AIにおける論争/シンギュラリティ/環境知能/ヴィジョン/ロボット/創作する知能/ゲーム/社会デザイン/コミュニケーション/脳</t>
  </si>
  <si>
    <t>2019年12月刊行</t>
  </si>
  <si>
    <t>A5上製・400ページ</t>
  </si>
  <si>
    <t>B5変・400ページ</t>
  </si>
  <si>
    <t>9784065164044</t>
  </si>
  <si>
    <t>データ分析のためのデータ可視化入門</t>
  </si>
  <si>
    <t>Kieran Healy/瓜生真也、江口哲史、三村喬生・訳</t>
  </si>
  <si>
    <t>全世界のRユーザーが絶賛したベストセラーの邦訳書。ｇｇｐｌｏｔとｔ ｉｄｙｖｅｒｓｅの事前知識ゼロでも、すぐに実践できる！　データを可視化する手順はもちろん、「データをどう見せるか」という点まで踏み込んで解説。データを扱う方全般にオススメ！</t>
  </si>
  <si>
    <t>B5変・368ページ</t>
  </si>
  <si>
    <t>9784065206126</t>
  </si>
  <si>
    <t>ゼロからつくるPython機械学習プログラミング入門</t>
  </si>
  <si>
    <t>八谷大岳</t>
  </si>
  <si>
    <t>機械学習モジュールが普及することにより、かえって学びづらくなった 機械学習アルゴリズムの基本を徹底マスター！　numpyとpandasのみコーディング で、実装力がスキルアップ。コードはWeb公開</t>
  </si>
  <si>
    <t>菊・192ページ</t>
  </si>
  <si>
    <t>9784627826625</t>
  </si>
  <si>
    <t>強化学習(第2版)</t>
  </si>
  <si>
    <t>Sutton、Barto／奥村、鈴木、松尾、三上、山川　監訳</t>
  </si>
  <si>
    <t>強化学習発展の立役者自らが書き下ろした名著の改訂版。「考え方とアルゴリズムを明確に簡潔に説明する」という特長はそのままに、第2版では、発展的手法や心理学・神経科学との関係、AlphaGoなどの新しい話題が大幅に加筆されています。</t>
  </si>
  <si>
    <t>B5変・496ページ</t>
  </si>
  <si>
    <t>A5・396ページ</t>
  </si>
  <si>
    <t>B5変・464ページ</t>
  </si>
  <si>
    <t>9784320122178</t>
  </si>
  <si>
    <t>アルゴリズムデザイン</t>
  </si>
  <si>
    <t>Jon Kleinberg、Eva Tardos／浅野孝夫、浅野 泰仁、小野孝男、平田富夫　訳</t>
  </si>
  <si>
    <t>情報科学や関係する分野の応用から生じた重要な問題を題材として取り上げている。それらの問題に対して、まず問題の背景を入念に説明し、定式化を導き出すためのアイデアを読者が自然と獲得できるように記述している。</t>
  </si>
  <si>
    <t>2008年5月刊行</t>
  </si>
  <si>
    <t>B5・830ページ</t>
  </si>
  <si>
    <t>57</t>
  </si>
  <si>
    <t>菊・216ページ</t>
  </si>
  <si>
    <t>9784295016366</t>
  </si>
  <si>
    <t>スッキリわかるPython入門 第2版</t>
  </si>
  <si>
    <t>国本大悟、須藤秋良、株式会社フレアリンク 監修</t>
  </si>
  <si>
    <t>本書は、Pythonプログラミングの基礎を丹念に解きほぐし、躓くことなく最後まで読み通せる入門書となっています。第2版では、ブラウザで手軽にプログラミングが開始できる「dokopy」（ドコパイ）を本格導入。デザインも一新し、解説手法も改良。ますます分かりやすい内容となりました。</t>
  </si>
  <si>
    <t>9784295017936</t>
  </si>
  <si>
    <t>スッキリわかるJava入門 第4版</t>
  </si>
  <si>
    <t>中山清喬、国本大悟、株式会社フレアリンク 監修</t>
  </si>
  <si>
    <t>実績No.1のJava入門書が、さらに学びやすくなりました。基礎～オブジェクト指向まで、「なぜ？」が必ずわかる解説が大好評。第4版では、Java12を基準に全面的に情報を更新し、仮想開発環境「dokoJava」もブラッシュアップ。トラブル対策FAQ集「エラー解決・虎の巻」も収録。</t>
  </si>
  <si>
    <t>2023年8月</t>
  </si>
  <si>
    <t>2023年3月</t>
  </si>
  <si>
    <t>9784764906464</t>
  </si>
  <si>
    <t>Python言語によるプログラミングイントロダクション第3版</t>
  </si>
  <si>
    <t>JohnV.Guttag／久保幹雄　監／麻生敏正、木村泰紀、小林和博、他訳</t>
  </si>
  <si>
    <t>MITで大人気の講義テキスト！大幅な内容追加を受けて第3版が登場【目次】さあ,始めよう！／Python の概要／簡単な算術プログラム／関数,スコープ,抽象化／構造型,可変性／再帰と広域変数 ／モジュールとファイル ／テストとデバッグ／例外とアサーション／他</t>
  </si>
  <si>
    <t>B5・184ページ</t>
  </si>
  <si>
    <t>9784065282823</t>
  </si>
  <si>
    <t>1週間で学べる！ Julia数値計算プログラミング</t>
  </si>
  <si>
    <t>永井佑紀</t>
  </si>
  <si>
    <t>いま話題の新しい言語「Julia」を7日間で速習！プログラミングが初めてでも読みやすい解説を通じて、具体的課題に適用しながら基礎から応用まで身につける。簡単、気軽に誰でも科学技術計算ができる！</t>
  </si>
  <si>
    <t>B5変・256ページ</t>
  </si>
  <si>
    <t>9784065318195</t>
  </si>
  <si>
    <t>Juliaプログラミング大全</t>
  </si>
  <si>
    <t>佐藤建太</t>
  </si>
  <si>
    <t>Ｊｕｌｉａは科学技術計算に役立つ新しいプログラミング言語として注目されている。国内きってのＪｕｌｉａｎによる、かゆいところに手が届く名解説！　基礎から実践まで、幅広いトピックを網羅した。必携の決定版！</t>
  </si>
  <si>
    <t>B5変・592ページ</t>
  </si>
  <si>
    <t>58</t>
  </si>
  <si>
    <t>9784807920570</t>
  </si>
  <si>
    <t>Python科学技術計算　第２版</t>
  </si>
  <si>
    <t>Pythonを用いて科学技術計算プログラミングについて、多数の実例を解説しながら習得を目指す中級者向け書籍</t>
  </si>
  <si>
    <t>B5 ・ 464ページ</t>
  </si>
  <si>
    <t>9784807920327</t>
  </si>
  <si>
    <t>ミュラーPythonで実践するデータサイエンス　第２版</t>
  </si>
  <si>
    <t xml:space="preserve">課題設定からデータ収集・整形，機械学習による分析，可視化までコードを実行しながら一通り学べる.データサイエンスを少し知っていて興味があり，まずは全体を通して学んでみたい人に最適な一冊．最初のステップとして学ぶのにちょうどよく，比較的やさしく全体をみわたせる内容となっている． </t>
  </si>
  <si>
    <t>B5・368ページ</t>
  </si>
  <si>
    <t>9784807920303</t>
  </si>
  <si>
    <t>ミュラーPythonで学ぶ深層学習</t>
  </si>
  <si>
    <t>深層学習でどんなことができるのか，Pythonで実行しながら学ぶ入門教科書．少しは知っていて，これからさらに知っていこうとしている人が，最初の一歩として手に取るのにちょうど良い．本書を終えると，深層学習の基礎について十分一般的な知識を得た上で，簡単な実装ができるようになる．</t>
  </si>
  <si>
    <t>B5・256ページ</t>
  </si>
  <si>
    <t>9784807920297</t>
  </si>
  <si>
    <t>数理を学び基礎を固め，Pythonで実践．理論と実装の両面からバランスよく学べる教科書．現代流のデータ解析を基礎から学びたいと考えている多くの方々にとって必携の一冊！　実用的なPythonコードが掲載され，豊富な演習問題とともに理解を深めることができる．</t>
  </si>
  <si>
    <t>9784807920266</t>
  </si>
  <si>
    <t>Pythonで学ぶプログラミング入門</t>
  </si>
  <si>
    <t>学部を問わずプログラミングの基礎を学べる教科書。文法が簡単なPythonを使って「プログラミング言語の標準的な基礎概念」を素早く習得できる。最初に関数やライブラリの概念を学ぶユニークな構成で、全体を俯瞰しつつ効率的に学習できる。大学の「プログラミング入門」等の基礎講義で有用。</t>
  </si>
  <si>
    <t>9784807920020</t>
  </si>
  <si>
    <t>ダイテルPythonプログラミング</t>
  </si>
  <si>
    <t>世界的に評価の高いダイテル（Deitel）シリーズのPython教科書。多くの分野から集められた豊富な実世界のデータセットを使ってPythonプログラミングを本格的に学べる。記述はシンプルで明快。独習にも最適な一冊。Pythonをしっかり習得したい人にとって頼りになる本。</t>
  </si>
  <si>
    <t>13.ai</t>
  </si>
  <si>
    <t>9784254102963</t>
  </si>
  <si>
    <t>人間の許容・適応限界事典</t>
  </si>
  <si>
    <t>村木里志、長谷川博、小川景子　編</t>
  </si>
  <si>
    <t>人間の能力の限界を解説した研究者必携の書を全面刷新。トレーニング技術の発達でアスリートの能力が向上してるというような近年の研究成果を反映した情報の更新，バーチャルリアリティなど従来にないテーマもとりあげた「テクノロジー」章を新設するなど新しいテーマも加え，約170項目を紹介。</t>
  </si>
  <si>
    <t>B5・820ページ</t>
  </si>
  <si>
    <t>9784065330838</t>
  </si>
  <si>
    <t>いちばんわかりやすい科研費申請書の教科書</t>
  </si>
  <si>
    <t>科研費.com</t>
  </si>
  <si>
    <t>科研費.comで添削した申請書を基に、作文やデザインのコツ、よくある間違いを解説。チェックリストやテンプレートなどの支援ツールで、見やすい申請書作成をお助け！　初めて応募する人も何度も挑戦してきた人も必携の1冊</t>
  </si>
  <si>
    <t>9784065180181</t>
  </si>
  <si>
    <t>アカデミック・フレーズバンク</t>
  </si>
  <si>
    <t>ジョン・モーリー／高橋さきの　訳／国枝哲夫　監修</t>
  </si>
  <si>
    <t>世界中の研究者に愛用されているウェブサイト「Academic Phrasebank」の邦訳書がついに登場。これが、英語論文によく使う表現文例集の決定版。日本語訳付きは便利でやっぱり安心。そのまま使える！ずっと使える！</t>
  </si>
  <si>
    <t>B5変・272ページ</t>
  </si>
  <si>
    <t>9784065243855</t>
  </si>
  <si>
    <t>日本人研究者のための国際学会プレゼン戦略</t>
  </si>
  <si>
    <t>エイドリアン・ウォールワーク／前平謙二、笠川梢・訳</t>
  </si>
  <si>
    <t>成功している研究者のプレゼンはどこが違うのか？ 緊張をコントロールする技術、効果的なリハーサル、演壇での動き方、視線の配り方に至るまで詳細に解説。日本人が苦手な、海外研究者との人脈づくりや社交術も学べる！</t>
  </si>
  <si>
    <t>9784065120446</t>
  </si>
  <si>
    <t>日本人研究者のための論文の書き方・アクセプト術</t>
  </si>
  <si>
    <t>エイドリアン・ウォールワーク/前平謙二、笠川梢　訳</t>
  </si>
  <si>
    <t>世界中で使われているノンネイティブのバイブルが待望の邦訳。これほど網羅的で深い示唆を与えてくれる指南書はほかにない。ネイティブの思考・語感で、ワンランク上の論文に！そのまま使える論文英語表現を580例も掲載！</t>
  </si>
  <si>
    <t>9784469269451</t>
  </si>
  <si>
    <t>スポーツ栄養学</t>
  </si>
  <si>
    <t>Ｌ・バークほか　編著／独立行政法人日本スポーツ振興センター　監修</t>
  </si>
  <si>
    <t>世界的なスポーツ栄養学研究と支援の権威であるルイーズ・バーク博士が監修された「Clinical Sports Nutrition 5th Edition」を日本語訳したバイブル的書籍。スポーツ栄養学研究と実践の背景を知る機会となり、研究と支援に大いに役立つ。</t>
  </si>
  <si>
    <t>2023年９月刊行</t>
  </si>
  <si>
    <t>59</t>
  </si>
  <si>
    <t>9784807920501</t>
  </si>
  <si>
    <t>女性が科学の扉を開くとき　</t>
  </si>
  <si>
    <t>科学界の差別と向き合い、男女問わず科学のために何ができるかを呼びかける。科学への情熱が眩しい一冊</t>
  </si>
  <si>
    <t>4-6判 344ページ</t>
  </si>
  <si>
    <t>9784621306642</t>
  </si>
  <si>
    <t>自然災害科学・防災の百科事典</t>
  </si>
  <si>
    <t>日本自然災害学会 編</t>
  </si>
  <si>
    <t>日本の地震学、火山学、気象学など各学問分野の専門家に加え、人文・社会科学系、災害医療・看護関係の専門家や行政・民間の実務家など広い視点から、我々が知っておくべき自然災害の特徴と防災の知識や防災研究の最先端を具体的にわかりやすく解説する。</t>
  </si>
  <si>
    <t>9784621306468</t>
  </si>
  <si>
    <t>風水害と防災の事典</t>
  </si>
  <si>
    <t>風水害と防災の事典編集委員会　編</t>
  </si>
  <si>
    <t>昨今、各地で豪雨や台風などの風水害が甚大な被害をもたらし、防災の重要性が増してきている。本書では、事例やイラストを用いて、近年起きた豪雨や台風の現象・被害を説明し、さらに避難のための情報収集や行動、社会的な取組みまでを解説する。</t>
  </si>
  <si>
    <t>9784623094417</t>
  </si>
  <si>
    <t>能動的推論</t>
  </si>
  <si>
    <t>トーマス・パー、ジョバンニ・ペッツーロ、カール・フリストン/乾敏郎 訳</t>
  </si>
  <si>
    <t>著者の一人、神経科学者フリストンが提起した「自由エネルギー原理」。本書ではこの原理の意義を強調しながら、我々が生きる世界についての不確実性を解消する「能動的推論」を解く。認知的現象を統一的に説明した、今までにない新たなモデルを提供する書。</t>
  </si>
  <si>
    <t>A5判・352ページ</t>
  </si>
  <si>
    <t>14.ai</t>
  </si>
  <si>
    <t>9784061556324</t>
  </si>
  <si>
    <t>英語論文ライティング教本</t>
  </si>
  <si>
    <t>中山裕木子</t>
  </si>
  <si>
    <t>英語で論文を書く人ならば絶対に持っておきたいハンドブック。3C(Correct,Clear,Concise)に則ったシンプルで明快な論文が書けるようになる。アクセプトされるための必須事項を伝授！・伝わる英文を書くための真のライティング力をつける→ 査読者にとってあなたの論文の要点がよくわかる→ アクセプト率が高まる！</t>
  </si>
  <si>
    <t>A5・415ページ</t>
  </si>
  <si>
    <t>9784794221018</t>
  </si>
  <si>
    <t>シカゴ・スタイルに学ぶ論理的に考え、書く技術</t>
  </si>
  <si>
    <t>全世界で１００年以上学び継がれる、世界標準のロジカルライティングの作法「シカゴ・スタイル」。日本人が知らない最高峰の文章上達術を初めてわかりやすく解説した大好評ロングセラー！文章作成の不安が一気に解消されます。</t>
  </si>
  <si>
    <t>2015年01月刊行</t>
  </si>
  <si>
    <t xml:space="preserve"> A5・224ページ</t>
  </si>
  <si>
    <t>15.ai</t>
  </si>
  <si>
    <t>9784305708779</t>
  </si>
  <si>
    <t>言語史の計量的研究</t>
  </si>
  <si>
    <t>宮島 達夫</t>
  </si>
  <si>
    <t>語彙の計量という観点から、言語の諸カテゴリーやその単位、その資料、言語史は、どのようにあつかえるか。語彙の特徴を全体として考察対象とする、「総体としての語彙」研究。解説…鈴木泰・安部清哉</t>
  </si>
  <si>
    <t>2019年7月</t>
  </si>
  <si>
    <t>A5判上製  948ページ</t>
  </si>
  <si>
    <t>9784762832222</t>
  </si>
  <si>
    <t>神経神学</t>
  </si>
  <si>
    <t>アンドリュー・ニューバーグ　著　貝谷久宣　訳</t>
  </si>
  <si>
    <t>宗教は科学に還元されるものでも，対立するものでもない。神経神学は宗教的経験と脳プロセスとの相互作用から心と脳の関係を探求する。そして〈霊性〉との関連から，苦痛のケアや瞑想や儀式などの実践を捉える。宗教を拒絶してもなお本能的な衝動として生じる人間の宗教的側面や精神性の理解を試みる。</t>
  </si>
  <si>
    <t>60</t>
  </si>
  <si>
    <t>ライプニッツ著作集第I期新装版 全10巻</t>
  </si>
  <si>
    <t>G・W・ライプニッツ／下村寅太郎、山本 信、中村幸四郎、原 亨吉 監修</t>
  </si>
  <si>
    <t>ライプニッツの普遍的精神の全容を精選・翻訳した本邦初の著作集を新装復刊。1論理学、2数学論・数学、3数学・自然学、4・5認識論：人間知性新論、6・7宗教哲学：弁神論、8前期哲学、9後期哲学、10中国学・地質学・普遍学。全巻購入特典：冊子「発見術への栞」進呈。</t>
  </si>
  <si>
    <t>ライプニッツ著作集第II期　全3巻</t>
  </si>
  <si>
    <t>G・W・ライプニッツ/酒井潔、佐々木能章 監修</t>
  </si>
  <si>
    <t>混迷する17〜18世紀のヨーロッパにあって、世界を善き方向に変えるために生涯宮廷顧問官として活躍した哲人ライプニッツ。「理論を伴う実践」を生涯のモットーとした多方面にわたる提言を明かす。第II期全3巻。</t>
  </si>
  <si>
    <t>2018年6月刊行</t>
  </si>
  <si>
    <t>9784771036789</t>
  </si>
  <si>
    <t>「国家語」という思想</t>
  </si>
  <si>
    <t>西島佑</t>
  </si>
  <si>
    <t>「国家語」は「国語」とどのように違うのか。国家が言語を法的に制定すればどのような作用を社会におよぼすのか。オーストリア帝国、ソ連・旧ソ連地域で確立してきた多言語主義の思想を「国家語」という観点から考察し、日本語にたどりついてきた経緯と意義を考察する思想史のこころみ。</t>
  </si>
  <si>
    <t>9784771034631</t>
  </si>
  <si>
    <t>経験としての自然</t>
  </si>
  <si>
    <t>ジョン・デューイ／栗田修　訳</t>
  </si>
  <si>
    <t>自然は人間経験をとおして自己を開示する——「経験論的自然主義」や「自然的経験主義」、あるいは「自然主義的ヒューマニズム」と呼ばれるデューイ哲学。デューイの哲学的自然観が展開される哲学的主著に、デューイ研究者である訳者が注釈をふんだんに加えた待望の新訳。</t>
  </si>
  <si>
    <t>9784771021686</t>
  </si>
  <si>
    <t>経験としての芸術</t>
  </si>
  <si>
    <t>デューイが「経験概念」を駆使してまとめた芸術論の集大成。社会を変革するものとしての芸術、鑑賞をかぎりなく楽しくする芸術へと読者を誘う。</t>
  </si>
  <si>
    <t>2010年9月刊行</t>
  </si>
  <si>
    <t>A5・454ページ</t>
  </si>
  <si>
    <t>9784771034228</t>
  </si>
  <si>
    <t>渦動する象徴　田辺哲学のダイナミズム</t>
  </si>
  <si>
    <t>杉村靖彦、田口茂、竹花洋佑　編著</t>
  </si>
  <si>
    <t>外を内、内を外へと転じ、全てを反転させつつ動いてやまない「渦動」としての絶対無。学問と現実の「全て」に対峙しようとした田辺元の思索は、極度に濃密な論述の内に途轍もないダイナミズムを秘め、私たちを突き動かすべく待ち構えている。田辺哲学研究の最前線に立つ、新たな時代のための論集。</t>
  </si>
  <si>
    <t>A5・466ページ</t>
  </si>
  <si>
    <t>9784384060522</t>
  </si>
  <si>
    <t>異文化コミュニケーション・トレーニング</t>
  </si>
  <si>
    <t>山本志都、石黒武人、Ｍilton Bennett、岡部大祐</t>
  </si>
  <si>
    <t>日々の生活のなかで接するさまざまな「異」とどのように向き合い、どのように違和感・摩擦・対立を乗り越え、建設的な関係を構築していくのかを考え、学ぶための一冊。異文化コミュニケーション学の基礎知識から、知覚構成主義に基づく最新知見までをさまざまな具体例やトレーニングを通じて紹介。</t>
  </si>
  <si>
    <t>A5・386ページ</t>
  </si>
  <si>
    <t>9784385365046</t>
  </si>
  <si>
    <t>日本語の類型</t>
  </si>
  <si>
    <t>風間伸次郎</t>
  </si>
  <si>
    <t>日本語というのはどのようなタイプの言語なのか？アルタイ諸言語の第一人者であり、日本人の起源を探る学術プロジェクト（通称「ヤポネシアゲノム」）言語班のメンバーでもある著者が、朝鮮語、ニブフ語、日本語も含めた「アルタイ型言語」の広汎な対照研究から考察を行った、集大成としての論文集。</t>
  </si>
  <si>
    <t>A5・684ページ</t>
  </si>
  <si>
    <t>61</t>
  </si>
  <si>
    <t>四六・176ページ</t>
  </si>
  <si>
    <t>四六判・272ページ</t>
  </si>
  <si>
    <t>9784480072900</t>
  </si>
  <si>
    <t>世界哲学史　全8巻+別巻セット</t>
  </si>
  <si>
    <t>伊藤邦武、山内志朗、中島隆博、納富信留　編</t>
  </si>
  <si>
    <t>古代における文明のはじまりと哲学の誕生から、現代におけるポストモダン思想やフェミニズムの思想、そして哲学の未来まで、総勢115人の叡智が集結し、古今東西の哲学史を一くくりにする。初学者から極める者まで、これを読まずして哲学は語れない。</t>
  </si>
  <si>
    <t>2020年12月</t>
  </si>
  <si>
    <t>新書</t>
  </si>
  <si>
    <t>9784480867377</t>
  </si>
  <si>
    <t>政治的リベラリズム　増補版</t>
  </si>
  <si>
    <t>ジョン・ロールズ/神島裕子、福間聡　訳/川本隆史　解説</t>
  </si>
  <si>
    <t>多様な価値観に深く分断された社会で私たちはどうすれば共に生きられるか。正義は、可能か？『正義論』が巻き起こした巨大な反響・批判に応答し、＜公正としての正義＞の構想をみずから更新した、ロールズ、もうひとつの主著。待望の邦訳！</t>
  </si>
  <si>
    <t>A5・704ページ</t>
  </si>
  <si>
    <t>9784480847522</t>
  </si>
  <si>
    <t>ギリシア哲学史</t>
  </si>
  <si>
    <t>納富信留</t>
  </si>
  <si>
    <t>古代ギリシアにおいて、哲学はどのように始まり、どのような問いを問い、思索を展開したか？こうした哲学の営みはいかにして受け継がれてきたか？資料論・方法論を含む最新の研究成果に目を配り、これまでと大きく異なる枠組みと視点でギリシア哲学史全体を俯瞰。３３名の列伝体で描き出す通史。</t>
  </si>
  <si>
    <t>四六・752ページ</t>
  </si>
  <si>
    <t>9784130142519</t>
  </si>
  <si>
    <t>日本の近代思想を読みなおす1 哲学</t>
  </si>
  <si>
    <t>中島隆博／末木文美士、中島隆博 責任編集</t>
  </si>
  <si>
    <t>日本の近代思想において哲学を考えることは、日本の哲学的な経験を通じながら、そこに普遍化への努力をどう見ていくのかということになる。本書は、西洋哲学の受容と展開だけでなく、中国哲学やインド哲学などにも目配りをして、近代の日本哲学のダイナミズムを明らかにする。</t>
  </si>
  <si>
    <t>四六・432ページ</t>
  </si>
  <si>
    <t>半沢幹一</t>
  </si>
  <si>
    <t>四六・250ページ</t>
  </si>
  <si>
    <t>62</t>
  </si>
  <si>
    <t>9784621307854</t>
  </si>
  <si>
    <t>啓蒙思想の百科事典</t>
  </si>
  <si>
    <t>日本18世紀学会 啓蒙思想の百科事典編集委員会 編</t>
  </si>
  <si>
    <t>ヨーロッパ史における18世紀は「啓蒙の時代」と呼ばれ、理性による「知」の地殻変動が起こった時代であるとされている。本書ではこの知と科学の行きかう時代を探る。</t>
  </si>
  <si>
    <t>A5・714ページ</t>
  </si>
  <si>
    <t>9784621306949</t>
  </si>
  <si>
    <t>世界の公用語事典</t>
  </si>
  <si>
    <t>庄司博史　編</t>
  </si>
  <si>
    <t>世界各地の公用語がもつラテン文字表記（日本語のローマ字にあたるアルファベット表記）の方法をカタカナの読みをつけて解説。どこで話されているかの言語情報、他言語との関係や発音、文法の基本などを共通見出しとして解説した後、会話表現例を紹介しているので、各言語の比較もできる。</t>
  </si>
  <si>
    <t>9784621304587</t>
  </si>
  <si>
    <t>日本思想史事典</t>
  </si>
  <si>
    <t>日本思想史事典編集委員会　編</t>
  </si>
  <si>
    <t>日本思想史学会による編集協力のもと、歴史学、政治学、倫理学、宗教学、文学などさまざまな学問領域から独自の視点で日本思想を論じた、これまでに類を見ない中項目事典。</t>
  </si>
  <si>
    <t>A5・744ページ</t>
  </si>
  <si>
    <t>9784634622104</t>
  </si>
  <si>
    <t>日本思想史辞典</t>
  </si>
  <si>
    <t>代表編者＝石毛忠、今泉淑夫、笠井昌昭、原島正、三橋健</t>
  </si>
  <si>
    <t>思想を通して、日本史を捉える！！日本史上における人間生活の諸分野をおおう思想を，包括的にとりあげた画期的な辞典。最新の学問的成果をとりいれ，各分野の専門研究者約160名が執筆。思想史学の人物・著作物はもとより，政治・経済や芸術・芸能など，広範囲にわたって項目を採録。</t>
  </si>
  <si>
    <t>2009年4月刊行</t>
  </si>
  <si>
    <t>菊5判・1168ページ</t>
  </si>
  <si>
    <t xml:space="preserve">黄徳寛ほか ／藪敏裕ほか　監訳 </t>
  </si>
  <si>
    <t>16.ai</t>
  </si>
  <si>
    <t>9784000803236</t>
  </si>
  <si>
    <t>岩波　仏教辞典　第3版</t>
  </si>
  <si>
    <t>中村元、福永光司、田村芳朗、今野達、末木文美士　編</t>
  </si>
  <si>
    <t>2002年の第2版から20年ぶりの改訂版。第3版編集に当たっては、既存項目を見直して最新の研究成果を盛り込むとともに、200を超える新項目を追加。歴史上の仏教を理解するだけでなく、現代に生きる宗教・思想として仏教を考える一助となる1冊。</t>
  </si>
  <si>
    <t>四六判・1312ページ</t>
  </si>
  <si>
    <t>9784469012903</t>
  </si>
  <si>
    <t>北欧・ゲルマン神話シンボル事典</t>
  </si>
  <si>
    <t xml:space="preserve"> ロベール＝ジャック・ティボー　著／金光仁三郎　訳</t>
  </si>
  <si>
    <t>ギリシア・ローマ神話、ケルト神話とともに、ヨーロッパ文化・文学全体を理解するために必要な北欧・ゲルマン神話の基礎的知識をコンパクトにまとめた事典。これらの神話に登場する人物・事物があらわす象徴性（シンボル）がわかり、神話が示す文化的背景が理解できる。項目数985。</t>
  </si>
  <si>
    <t>9784469012897</t>
  </si>
  <si>
    <t>ラルース　ギリシア・ローマ神話大事典</t>
  </si>
  <si>
    <t>ジャン＝クロード・ベルフィオール　著／金光仁三郎　主幹／小井戸光彦、本田貴久、大木勲、内藤真奈　訳</t>
  </si>
  <si>
    <t>ギリシア神話・ローマ神話の全貌を網羅した最新・最大の事典。文芸作品からの引用や豊富な図版などで、神々や英雄たちの世界を生き生きと蘇らせる。項目数約2500。カラー口絵32ページの他、本文にも300点余の図版を収録。索引完備（日本語、英語、仏語、図版）。</t>
  </si>
  <si>
    <t>B5・1082ページ</t>
  </si>
  <si>
    <t>9784887084841</t>
  </si>
  <si>
    <t>アーザル・カイヴァーン学派研究　第1巻</t>
  </si>
  <si>
    <t>青木健</t>
  </si>
  <si>
    <t>著者は世界トップのゾロアスター教研究者。16～17世紀、国教が定められたイラン高原からはじき出された異端諸派は、活路を求めてインドに亡命。そこは、初期のムガル帝国。集まった多くの異端宗教の先頭を行くのが、この学派。世界には先行研究が殆ど無い。続巻にも注目してほしい</t>
  </si>
  <si>
    <t>A5・450ページ</t>
  </si>
  <si>
    <t>63</t>
  </si>
  <si>
    <t>四六・560ページ</t>
  </si>
  <si>
    <t>A5・292ページ</t>
  </si>
  <si>
    <t>9784621307663</t>
  </si>
  <si>
    <t>イスラーム文化事典</t>
  </si>
  <si>
    <t>イスラーム文化事典編集委員会 編</t>
  </si>
  <si>
    <t>今日まで1400年もの長きにわたり生きた宗教であり続けたイスラームについて、さまざまな地域、分野の研究者が、イスラームの文化の姿をダイナミックに伝える。</t>
  </si>
  <si>
    <t>A5・748ページ</t>
  </si>
  <si>
    <t>9784621307151</t>
  </si>
  <si>
    <t>キリスト教文化事典</t>
  </si>
  <si>
    <t>キリスト教文化事典編集委員会 編</t>
  </si>
  <si>
    <t>キリスト教の教義や歴史だけでなく、文学、美術、音楽、さらにキリスト教の現代的な変化も視野に入れたキリスト教の文化的事象を包括的に収録した事典。</t>
  </si>
  <si>
    <t>A5・790ページ</t>
  </si>
  <si>
    <t>9784621305829</t>
  </si>
  <si>
    <t>仏教事典</t>
  </si>
  <si>
    <t>日本佛教学会　編</t>
  </si>
  <si>
    <t>日本佛教学会編集による「読む」中項目事典。仏教の基本的な定義から、現代社会における仏教の社会的実践まで幅広く見渡せる内容となっている。また、仏教のこれまでの歩み（歴史）やその思想内容や文化における役割にも各章を割いて解説する。</t>
  </si>
  <si>
    <t>A5・724ページ</t>
  </si>
  <si>
    <t>17.ai</t>
  </si>
  <si>
    <t>9784750356563</t>
  </si>
  <si>
    <t>教育の経済価値</t>
  </si>
  <si>
    <t>経済協力開発機構（OECD） 編著、赤林英夫 監訳、濱田久美子 訳</t>
  </si>
  <si>
    <t>質の高い教育への公共投資は個人と社会にどのような経済的・社会的価値をもたらすのか。OECDの研究知見に基づいて、人的資本の重要性や教育がもたらす広範な社会的成果を概観し、教育投資を最大限に活用するための公平で効率的な学校財政のあり方を提起する。</t>
  </si>
  <si>
    <t>A5判・260ページ</t>
  </si>
  <si>
    <t>A5判・472ページ</t>
  </si>
  <si>
    <t>9784762832277</t>
  </si>
  <si>
    <t>マインドフルネス認知療法［原著第2版］</t>
  </si>
  <si>
    <t>ジンデル・シーガル，マーク・ウィリアムズ，ジョン・ティーズデール　著　越川房子　訳</t>
  </si>
  <si>
    <t>MBCTのバイブル「グリーンブック」の増補改訂版。プログラム進行に事前面接，終日リトリート，フォローアップ集会を追加。さらにインクワイアリー，思いやり・自己への慈しみ，呼吸空間法についても新たに章を設け詳説。研究・実践の蓄積から判明したMBCTの有効性とメカニズムにも言及する。</t>
  </si>
  <si>
    <t>B5・400頁</t>
  </si>
  <si>
    <t>9784762832031</t>
  </si>
  <si>
    <t>ドムヤンの学習と行動の原理［原著第７版］</t>
  </si>
  <si>
    <t>マイケル・ドムヤン／漆原宏次、坂野雄二　監訳</t>
  </si>
  <si>
    <t>行動の誘発，強化，制御，消去，変容に関わる学習の原理，およびその広範な活用について，神経科学の裏づけを加えつつ新たな研究知見を紹介。さまざまな心理学領域のみならず，情報科学，行動医学，行動経済学など，人および動物の行動を扱う学問の基盤となる書。</t>
  </si>
  <si>
    <t>B5・416頁</t>
  </si>
  <si>
    <t>64</t>
  </si>
  <si>
    <t>9784762831829</t>
  </si>
  <si>
    <t>感情制御ハンドブック</t>
  </si>
  <si>
    <t>飯田沙依亜、榊原良太、手塚洋介　編著／有光興記　監修</t>
  </si>
  <si>
    <t>本邦で展開されてきた多彩な感情制御研究を一望できる書。基礎理論に始まり，社会・人格・認知・発達・臨床・教育の心理学領域，さらには経済・司法・労働分野に亘る最新知見を紹介。54名の専門家による豊富なテーマが横断研究や実践との往還が期待される今後の発展に向けて新たな出発点を提供する。</t>
  </si>
  <si>
    <t>A5・432頁</t>
  </si>
  <si>
    <t>9784762831966</t>
  </si>
  <si>
    <t>記憶現象の心理学</t>
  </si>
  <si>
    <t>アン・M・クリアリー、ベネット・L・シュワルツ　編／清水寛之、山本晃輔、槙洋一、瀧川真也　訳</t>
  </si>
  <si>
    <t>デジャビュ現象や「喉まで出かかっているのに出てこない」状態，記憶の流暢性錯覚，摂食の記憶など日常生活で体験する人間の不思議な記憶の「現象」に焦点を当て，実証的に議論を展開。素朴な疑問から逆照射して記憶のプロセスやメカニズムに接近し，これまでに解明してきた研究知見に疑問を呈する。</t>
  </si>
  <si>
    <t>A5・560頁</t>
  </si>
  <si>
    <t>9784762831676</t>
  </si>
  <si>
    <t>未来思考の心理学</t>
  </si>
  <si>
    <t>G・エッティンゲン、T・セヴィンサー、P・ゴールヴィッツァー　編／後藤崇志、日道俊之、小宮あすか、楠見孝　監訳</t>
  </si>
  <si>
    <t>なぜ私たちは未来を夢想したり、心配したり、不確実な予測に多くの時間を費やすのか。記憶・社会的認知・動機づけ・自己制御・自己調整学習・行動経済学等多領域の知見を取り上げ、未来の可視化、予測、計画に関するメカニズムを紹介。ウェルビーイング等日々の行動にもたらす影響を解き明かす。</t>
  </si>
  <si>
    <t>A5・720頁</t>
  </si>
  <si>
    <t>9784762830778</t>
  </si>
  <si>
    <t>感情心理学ハンドブック</t>
  </si>
  <si>
    <t>日本感情心理学会　企画／内山伊知郎　監修／中村真他　編集</t>
  </si>
  <si>
    <t>感情に纏わる様々な研究を個人内過程、個人間の差異、社会との関わりの３つの観点で内容構成。自己、身体、脳、認知、発達、進化、文化、人間関係、コミュニケーション等のテーマ毎に編集された章を通して読者に明確なパースペクティブを与える。感情心理学を学ぶ者にとっての必読書。</t>
  </si>
  <si>
    <t>A5・480頁</t>
  </si>
  <si>
    <t>28-1_金剛出版</t>
  </si>
  <si>
    <t>金剛出版</t>
  </si>
  <si>
    <t>9784794221780</t>
  </si>
  <si>
    <t>MINDSET マインドセット</t>
  </si>
  <si>
    <t>キャロル・Ｓ・ドゥエック　今西康子 訳</t>
  </si>
  <si>
    <t>問題が難しいとやりたがらない子と目が輝く子。一度の失敗でもうダメだと落ち込む人と何がいけなかったのか考える人。この違いはどこから来るのか。能力は生まれつきではなく、努力により向上すると信じる気持ちを持つことで、実際に向上する。20年以上の膨大な調査から生まれた、「成功心理学」の古典的名著、完全版になって新登場！</t>
  </si>
  <si>
    <t>B5・480ページ</t>
  </si>
  <si>
    <t>2022年9月</t>
  </si>
  <si>
    <t>9784621307991</t>
  </si>
  <si>
    <t>トマセロ　進化・文化と発達心理学</t>
  </si>
  <si>
    <t>大藪泰　訳</t>
  </si>
  <si>
    <t>乳幼児の発達について、文化の獲得と進化の観点から認知と社会性の発達に光をあてた研究書。類人猿（特にチンパンジー・ボノボ）との比較実験を通して、乳幼児がいつ頃、世界をどう認識していくか、また集団の一員という意識が芽生え始めるのかを究明していく。</t>
  </si>
  <si>
    <t>A5・376ページ</t>
  </si>
  <si>
    <t>65</t>
  </si>
  <si>
    <t>18.ai</t>
  </si>
  <si>
    <t>A5判・248ページ</t>
  </si>
  <si>
    <t>9784313076099</t>
  </si>
  <si>
    <t>11-2_学陽書房</t>
  </si>
  <si>
    <t>学陽書房</t>
  </si>
  <si>
    <t>逐条学校教育法　〈第９次改訂版〉</t>
  </si>
  <si>
    <t>鈴木勲　編著</t>
  </si>
  <si>
    <t>学校教育法の解釈・運用の定本。専門職大学及び専門職短期大学の創設、学習者用デジタル教科書の導入、大学教育の質の保証と向上に係る改正等を盛り込み、参照条文・判例・通知等を整理。各条に詳細な解説を施した教育関係者必携の書。</t>
  </si>
  <si>
    <t>A5・1416ページ</t>
  </si>
  <si>
    <t>9784762832307</t>
  </si>
  <si>
    <t>インクルーシブ教育ハンドブック</t>
  </si>
  <si>
    <t>ラニ・フロリアン　編著　倉石一郎，佐藤貴宣，渋谷亮，濱元伸彦，伊藤駿　監訳</t>
  </si>
  <si>
    <t>国際的評価が高い特別支援教育の大著！多様化する教育的ニーズ，教育における権利と平等など理論的な問題から，授業実践や機関間連携など実践的な課題まで，日本の教育のあり方を考える上で参考になるトピックを厳選し抄訳。社会文化的背景を踏まえた学際的な視座からインクルーシブ教育を捉え直す。</t>
  </si>
  <si>
    <t>A5・864頁</t>
  </si>
  <si>
    <t>9784798503622</t>
  </si>
  <si>
    <t>ドイツにおける教育学の発展史</t>
  </si>
  <si>
    <t>クラウス゠ペーター・ホルン／鈴木　篤 訳・解題</t>
  </si>
  <si>
    <t>教育学者らに焦点をあて、ドイツ教育学の発展過程が分断後の東西ドイツ双方でどう進行したのか、そして教育学者たちのナチズムへの関与が、戦後双方の国においてそれぞれどう扱われたのかを解明する。</t>
  </si>
  <si>
    <t>9784798503431</t>
  </si>
  <si>
    <t>鈴木　篤</t>
  </si>
  <si>
    <t>19世紀末から20世紀後半にかけて「教育学」というディシプリンの確立・発展に取り組んだ教育学者たちは、一体いかなる人々だったのか。本書は伝記的データにより教員の集合的属性に着目し、日本の教育学の全体像を問い直す。</t>
  </si>
  <si>
    <t>A5・590ページ</t>
  </si>
  <si>
    <t>9784788717978</t>
  </si>
  <si>
    <t>メディアリテラシー</t>
  </si>
  <si>
    <t>坂本旬　編著、山脇岳志　編著</t>
  </si>
  <si>
    <t>メディアリテラシーと、その根幹にあるクリティカルシンキング。「一億総メディア社会」を生き抜くため、今、求められてるスキルを育む一冊。メディア経営から、SNS分析、デジタルシティズンシップにいたるまで、当代の専門家たちが集結。学校でのメディアリテラシーを育む実践も10例掲載。</t>
  </si>
  <si>
    <t>A5判・396ページ</t>
  </si>
  <si>
    <t>9784794226150</t>
  </si>
  <si>
    <t>傷つきやすいアメリカの大学生たち</t>
  </si>
  <si>
    <t>ジョナサン・ハイト、グレッグ・ルキアノフ／西川由紀子 訳</t>
  </si>
  <si>
    <t>立場の異なる論者の講演に対し、破壊と暴力をともなう激しい妨害を行う学生たち。教員の発言の言葉尻を捉えて糾弾し、辞任を求める激しいデモを展開。彼らはなぜ、そのような暴挙を振るうのか？キャンセルカルチャー、ポリティカル・コレクトネス（ポリコレ）問題を知るための必読書がついに邦訳。</t>
  </si>
  <si>
    <t>四六判・464ページ</t>
  </si>
  <si>
    <t>66</t>
  </si>
  <si>
    <t>9784130513531</t>
  </si>
  <si>
    <t>学習評価ハンドブック</t>
  </si>
  <si>
    <t>エリザベス・F・バークレイ、クレア・ハウエル・メジャー</t>
  </si>
  <si>
    <t>アクティブラーニングはどのように評価すればよいのか。本書はそんな疑問にも答えてくれる。学習評価の考え方やデザインに加えて、50の技法を教室やオンラインでの活用例を交えて具体的に紹介する。教育を実践する全ての人におすすめの1冊。</t>
  </si>
  <si>
    <t>Ｂ５・416ページ</t>
  </si>
  <si>
    <t>国語科教員向けおすすめセット①（マニュアル5冊）</t>
  </si>
  <si>
    <t>国語科教員を目指す人、また教壇に立っているすべての人へ。実践的授業マニュアル5冊セット。『古典教育をオーバーホールする』菊野雅之、『文学授業のカンドコロ』助川幸逸郎ほか、『#卒論修論一口指南』田中草大、『古典教育と古典文学研究を架橋する』井浪真吾、『国語の授業の作り方』古田尚行。</t>
  </si>
  <si>
    <t>国語科教員向けおすすめセット②（教材6冊）</t>
  </si>
  <si>
    <t>樋口敦士／山田和人ほか／藤澤茜／叢の会／井上泰至ほか／和田敦彦</t>
  </si>
  <si>
    <t>日本文学・文化の授業教材に。『故事成語教材考』『未来を切り拓く古典教材　和本・くずし字でこんな授業ができる』『伝統芸能の教科書』『江戸の絵本読解マニュアル　子どもから大人まで楽しんだ草双紙の読み方』『俳句がよくわかる文法講座』『読書の歴史を問う　書物と読者の近代』（新刊順）6冊。</t>
  </si>
  <si>
    <t>9784589042460</t>
  </si>
  <si>
    <t>教育の効果：フィードバック編</t>
  </si>
  <si>
    <t>J.ハッティ、S.クラーク／原田信之　監訳／宇都宮明子、冨士原紀絵、有馬実世、森久佳　訳</t>
  </si>
  <si>
    <t>アクティブラーニングやパフォーマンス評価に続き、今後本格的な普及が見込まれる教育技法「フィードバック」。その有効性を明らかにした著名な教育研究者ジョン・ハッティと、形成的アセスメントのすぐれた実践者シャーリー・クラークによる「学習の可視化」研究の邦訳。その実践と技法が理解できる。</t>
  </si>
  <si>
    <t>9784621308141</t>
  </si>
  <si>
    <t>食育の百科事典</t>
  </si>
  <si>
    <t>日本食育学会　編</t>
  </si>
  <si>
    <t>知育、徳育および体育の基礎となるべきものと位置づけられる「食育」を、日本食育学会の編集により、食の基礎知識やサステイナビリティ、教育、政策、歴史、文化、そしてその国際的な広がりなど様々な側面から扱った中項目事典。</t>
  </si>
  <si>
    <t>9784621308219</t>
  </si>
  <si>
    <t>教育哲学事典</t>
  </si>
  <si>
    <t>教育哲学会　編</t>
  </si>
  <si>
    <t>教育に携わり関心を持つ人々が、教育について考えを深め信念や方針を定めようとしたとき、教育哲学の多様な研究成果は確かな手がかりとなるだろう。教育哲学研究の最先端を集約する、教育哲学会の総力を結集した事典。</t>
  </si>
  <si>
    <t>19.ai</t>
  </si>
  <si>
    <t>9784750355597</t>
  </si>
  <si>
    <t>出入国管理の社会史</t>
  </si>
  <si>
    <t>李英美 著</t>
  </si>
  <si>
    <t>帝国崩壊後、地方の現場は「他者」を分かつ境界をどのように立ち上げてきたのか。旧植民地出身者の外国人登録、大村収容所での釈放問題、「密航者」への地域のまなざしの三点を軸に、制度と現場の乖離に着目しつつ、戦後日本の移動管理の実態を考察する。</t>
  </si>
  <si>
    <t>2023年5月</t>
  </si>
  <si>
    <t>四六判・288ページ</t>
  </si>
  <si>
    <t>9784254535785</t>
  </si>
  <si>
    <t>観光・娯楽・スポーツ（郷土史大系）</t>
  </si>
  <si>
    <t>竹内誠、白坂蕃、新井博　編</t>
  </si>
  <si>
    <t>観光・娯楽・スポーツという三つの観点から日本人の余暇行動をとらえ，それらの産業・文化としての発展を地域の事例から解説。〔内容〕日本近代と観光／旅行業の成立と展開／遊び／風俗・飲食／映画・演劇／球技／陸上競技／体操／他</t>
  </si>
  <si>
    <t>9784254535716</t>
  </si>
  <si>
    <t>領域の歴史と国際関係 （上） —前近代—（郷土史大系）</t>
  </si>
  <si>
    <t>松永昌三、吉原健一郎、田村貞雄、栗田尚弥　編</t>
  </si>
  <si>
    <t>近代以前の日本列島各領域の歴史的変遷と，海外地域との相互関係を考察。〔内容〕領域の歴史（ヤマト・日本／アイヌ・蝦夷／琉球・沖縄／政争と兵乱）／国際関係（朝鮮・韓国／中国／東南アジア／ヨーロッパ）</t>
  </si>
  <si>
    <t>B5・388ページ</t>
  </si>
  <si>
    <t>9784254535723</t>
  </si>
  <si>
    <t>領域の歴史と国際関係 （下） —近現代—（郷土史大系）</t>
  </si>
  <si>
    <t>近代の日本列島各領域の変遷と国際関係を考察。〔内容〕領域の歴史（明治国家と内国植民地／軍事・兵制／大日本帝国と植民地）／国際関係（開国／移民・出稼ぎ／国際交流・国際連帯／戦争／大日本帝国の崩壊と戦後処理／戦後の諸問題）</t>
  </si>
  <si>
    <t>67</t>
  </si>
  <si>
    <t>9784254535730</t>
  </si>
  <si>
    <t>生産・流通 (上) —農業・林業・水産業—（郷土史大系）</t>
  </si>
  <si>
    <t>阿部猛、落合功、谷本雅之、浅井良夫　編</t>
  </si>
  <si>
    <t>さまざまな生産業・流通業が，どのような土地で生まれ，どのように発展していったのかを地域の事例で語る「新しい郷土史」。主に農林水産業を紹介。〔内容〕米／麦／蔬菜／果樹／麻／藍／馬と牛／林業／三大漁業／養殖漁業／他</t>
  </si>
  <si>
    <t>9784254535747</t>
  </si>
  <si>
    <t>生産・流通 (下) —鉱山業・製造業・商業・金融—（郷土史大系）</t>
  </si>
  <si>
    <t>主に製造業・流通を紹介。〔内容〕鉱山業／醸造業／製粉／製糸／絹織物業／窯業／製鉄業／金属加工／時計／自動車／航空機／電子機器／有機肥料／和紙／製薬／石油化学製品／マッチ／家具／電力業／問屋／デパート／金融業／他</t>
  </si>
  <si>
    <t>9784254535761</t>
  </si>
  <si>
    <t>宗教・教育・芸能・地域文化（郷土史大系）</t>
  </si>
  <si>
    <t>吉原健一郎、西海賢二、滝口正哉　編</t>
  </si>
  <si>
    <t>主に精神的・文化的側面を取り上げる。〔内容〕宗教（古墳，修験・山伏，講，伊勢参り，隠れキリシタン）／教育（藩校，算額）／芸能（能・狂言・謡曲，相撲，祭・神楽，越後獅子，華道）／地域文化（遺跡保存，句碑・歌碑・記念碑）／他</t>
  </si>
  <si>
    <t>9784254535778</t>
  </si>
  <si>
    <t>情報文化（郷土史大系）</t>
  </si>
  <si>
    <t>松永昌三、田村貞雄、栗田尚弥、浦井祥子　編</t>
  </si>
  <si>
    <t>情報を人間社会を成り立たせる文化ととらえて多角的にとらえる。〔内容〕道／言葉と記録（言葉，記録，地名，人名・戸籍）／情報とメディア（新聞・雑誌・出版，ラジオ・テレビ・映像，通信，情報工作，情報の保存と提供）／時刻と暦</t>
  </si>
  <si>
    <t>四六・320ページ</t>
  </si>
  <si>
    <t>A5・412ページ</t>
  </si>
  <si>
    <t>9784771037595</t>
  </si>
  <si>
    <t>教養・読書・図書館</t>
  </si>
  <si>
    <t>松井健人</t>
  </si>
  <si>
    <t>焚書とともに幕が開けたナチスの時代。そのイメージとは裏腹に、図書館はドイツ全土で盛んに設立され、新しい「教養」が掲げられていった。当時の人々は、何を読んでいたのか、何を読むことができたのか？——ヴァイマルからナチス時代にかけての、「読書」と「図書館」の展開と顛末を追った一冊。</t>
  </si>
  <si>
    <t>9784771037410</t>
  </si>
  <si>
    <t>領海・漁業・外交</t>
  </si>
  <si>
    <t>太田出、川島真、森口（土屋）由香、奈良岡聰智　編著</t>
  </si>
  <si>
    <t>本書では、「領海主権」「海洋権益」「海洋社会」を基軸にすえ、領海・資源・汚染・安全保障など、現代社会を理解するためのキーワードから、海洋に正面から向き合う。歴史・政治・法・軍事・社会・文化の各分野の専門家が結集し、新たな「海洋の歴史」を描き出そうとする試み。</t>
  </si>
  <si>
    <t>9784771036857</t>
  </si>
  <si>
    <t>帝国日本と朝鮮牛</t>
  </si>
  <si>
    <t>蔣允杰</t>
  </si>
  <si>
    <t>朝鮮牛は、帝国経営を支えた重要な農業・軍需資源であり、朝鮮植民地化の過程でその確保と消費は体系化していった。日本による朝鮮牛統制の歴史的展開を国際的な視点から分析することで、新たな日朝関係史像を提示する。</t>
  </si>
  <si>
    <t>2019年4月刊行</t>
  </si>
  <si>
    <t>68</t>
  </si>
  <si>
    <t>2019年7月刊行</t>
  </si>
  <si>
    <t>ジャレド・ダイアモンド文庫6冊セット</t>
  </si>
  <si>
    <t>ジャレド・ダイアモンド</t>
  </si>
  <si>
    <t>人間社会はなぜ今のような形になったのか？1万3000年にわたる人類史のダイナミズムに隠された壮大な謎に、分子生物学から言語学に至るまでの最新の知見を編み上げて挑むジャレド・ダイヤモンド博士。読みやすい文庫サイズ6冊をセットでご用意しました。世界の見方が変わる良書、在学中の読破がオススメです。</t>
  </si>
  <si>
    <t>文庫</t>
  </si>
  <si>
    <t>9784469269727</t>
  </si>
  <si>
    <t>日本プロ野球の歴史</t>
  </si>
  <si>
    <t>菅谷齊　著</t>
  </si>
  <si>
    <t>日本初のプロ野球チーム「日本運動協会」の設立から100年以上が経過し、多くの名プレイヤーがあらわれ、名勝負や大記録を生み出してきた。さまざまな困難に直面しながらも、日本のプロスポーツの中心であり続けるプロ野球の歴史を、50年以上にわたって取材をしてきた著者がまとめた一冊。</t>
  </si>
  <si>
    <t>9784469232875</t>
  </si>
  <si>
    <t>『大漢和辞典』の百年</t>
  </si>
  <si>
    <t>池澤正晃　著</t>
  </si>
  <si>
    <t>大修館書店の創業から『大漢和辞典』の編纂、デジタル版の発行までの歴史を、出版社、著者の両面からたどり、豊富な図版資料とともに紹介。また、戦前から戦後の印刷、出版事情などにも触れており、出版・印刷の歴史も知ることができる。</t>
  </si>
  <si>
    <t>A5・260ページ</t>
  </si>
  <si>
    <t>9784480082602</t>
  </si>
  <si>
    <t>ローマ帝国衰亡史 全10冊セット</t>
  </si>
  <si>
    <t>Ｅ・ギボン</t>
  </si>
  <si>
    <t>ローマが倒れる時、世界もまた倒れるといわれた強大な帝国は、なぜ滅亡したのか。一世紀から一五世紀までの壮大なドラマを、最高・最適の訳でおくる。</t>
  </si>
  <si>
    <t>1996年9月刊行</t>
  </si>
  <si>
    <t>9784480082008</t>
  </si>
  <si>
    <t>史記　全8冊セット</t>
  </si>
  <si>
    <t>司馬遷</t>
  </si>
  <si>
    <t>中国歴史書の第一に位する「史記」全訳。帝王の本紀十二巻、封建諸侯の世家三十巻、庶民の列伝七十巻。さらに書・表十八巻より成る。</t>
  </si>
  <si>
    <t>1995年11月刊行</t>
  </si>
  <si>
    <t>9784480080400</t>
  </si>
  <si>
    <t>正史三国志　全8冊セット</t>
  </si>
  <si>
    <t>陳寿</t>
  </si>
  <si>
    <t>後漢末の大乱から呉の滅亡に至る疾風怒濤の百年弱を列伝体で活写する。厖大な裴注をも全訳し、詳注、解説、地図、年表、人名索引ほかを付す。</t>
  </si>
  <si>
    <t>1993年7月刊行</t>
  </si>
  <si>
    <t>9784487816453</t>
  </si>
  <si>
    <t>ビジュアル版 アメリカ歴史地図</t>
  </si>
  <si>
    <t>貴堂嘉之　監修　</t>
  </si>
  <si>
    <t>アメリカの歴史と文化を一望する図説が、ついに刊行！先史時代の南北アメリカ大陸からアメリカ合衆国の現在まで、豊富なビジュアルと平明な解説、そして意欲的な観点によって、アメリカ史を立体的にアップデート。地図・写真・図版400点以上！</t>
  </si>
  <si>
    <t>9784487814411</t>
  </si>
  <si>
    <t>ビジュアル大図鑑　中国の歴史</t>
  </si>
  <si>
    <t>DK社　編　佐川英治・岸本美緒　日本語版監修</t>
  </si>
  <si>
    <t>5,000年前の神話上の君主から清朝の最後の皇帝溥儀まで、中国の歴史の比類なきビジュアル年代大図鑑。中国最初の王朝の登場と初期の中国の戦乱がどのようにして皇帝主導の王朝を生み出したのか、そして中国の長い帝国時代を、貴重な多数の美術品や工芸品を織り交ぜてビジュアルで解説する。</t>
  </si>
  <si>
    <t>B4変型・400ページ</t>
  </si>
  <si>
    <t>9784887083301</t>
  </si>
  <si>
    <t>『兵隊』復刻雑誌</t>
  </si>
  <si>
    <t>南支派遣軍報道部　刊</t>
  </si>
  <si>
    <t>2004年7月刊行</t>
  </si>
  <si>
    <t>69</t>
  </si>
  <si>
    <t>9784621308066</t>
  </si>
  <si>
    <t>中央ユーラシア文化事典</t>
  </si>
  <si>
    <t>小松久男　編者代表</t>
  </si>
  <si>
    <t>中央ユーラシアとは、モンゴル高原から黒海とカスピ海に挟まれたコーカサス、チベット高原に至る広大な地域を指す。隣接する東・南・西アジア、東ヨーロッパとの交流・対抗を繰り返しながら、草原の遊牧民とオアシスの定住民たちが育んできた歴史・文化などを全16章、318項目で解説する。</t>
  </si>
  <si>
    <t>A5・814ページ</t>
  </si>
  <si>
    <t>9784621308356</t>
  </si>
  <si>
    <t>漢字文化事典</t>
  </si>
  <si>
    <t>日本漢字学会　編</t>
  </si>
  <si>
    <t>漢字および漢字に関わる事柄に関する中項目主義の事典。形・音・義といった伝統的な項目はもとより、漢字に関わる文献や出版、書道やデザインなどの芸術、そして教育や政策といった諸分野における応用など、多岐にわたるテーマを取り上げた。広くアジアの漢字文化も視野に入れている。</t>
  </si>
  <si>
    <t>9784634622005</t>
  </si>
  <si>
    <t>日本外交史辞典 新版</t>
  </si>
  <si>
    <t>外務省外交史料館、日本外交史辞典編纂委員会　編</t>
  </si>
  <si>
    <t>国際化のなかで歴史的な理解と正確な知識が不可欠な今日，歴史からニュースまで日本の近現代をすべてカヴァーした現代人必携の書。開国から平成まで内外の重要事項・条約・人物・外交用語などを各分野の専門家が解説。とくに重要な項目には大きなスペースを割く。</t>
  </si>
  <si>
    <t>1992年5月刊行</t>
  </si>
  <si>
    <t>A5判・1344ページ</t>
  </si>
  <si>
    <t>木村靖二、岸本美緒、小松久男　監修</t>
  </si>
  <si>
    <t>世界史を広い視野から多面的に考えようとする動きが活発な今日、最新の学問的な知見をふまえ、世界の歴史の大きな転換期となった年代をとりあげ、その年代に各地域の人々がどのように生活し、社会の動きをどのように感じていたのか、世界の共時性に重点をおきながら考えていくシリーズです。</t>
  </si>
  <si>
    <t>四六判・各巻300ページほど</t>
  </si>
  <si>
    <t>70</t>
  </si>
  <si>
    <t>9784634130012</t>
  </si>
  <si>
    <t>世界史大年表　増補版</t>
  </si>
  <si>
    <t>石橋秀雄、松浦高嶺、木村靖二　編</t>
  </si>
  <si>
    <t>人類の始まりから今日まで、壮大な世界史を多元的多面的にとらえた本格的大年表。世界諸地域の事項を内外の権威ある文献で検討・採録し詳述。「調べる」とともに「読める」画期的な大年表。検索機能を備えたデータCD-ROM付き。</t>
  </si>
  <si>
    <t>B5判  ・ CD-ROM付き  ・  832ページ</t>
  </si>
  <si>
    <t>宮内省図書寮　編修／岩壁義光　補訂</t>
  </si>
  <si>
    <t>大正天皇崩御90年を迎え、「天皇紀」、「天皇実録」中、唯一未公刊であった「大正天皇実録」を補訂して刊行。今回の翻刻にあたって、底本原文のカタカナ表記を平仮名にすると共に、底本に補訂を加え、その根拠を註で明示した。墨塗り部分については、註記にて墨塗り部分の状態を明記した。</t>
  </si>
  <si>
    <t>2016年12月〜2021年２月刊行</t>
  </si>
  <si>
    <t>菊・平均482ページ</t>
  </si>
  <si>
    <t>B5・672ページ</t>
  </si>
  <si>
    <t>9784642015851</t>
  </si>
  <si>
    <t>土芥寇讎記（新装版）</t>
  </si>
  <si>
    <t>金井圓　校注</t>
  </si>
  <si>
    <t>元禄時代、243の大名の家族、系譜、略歴、領地、藩主の行跡・批評などを列挙した大名評判記。作者や目的は不明ながら藩政史料の少ない中小諸藩も論評した貴重な文献。新装復刊にあたり、判型を拡大し解説を付す。</t>
  </si>
  <si>
    <t>菊・732ページ</t>
  </si>
  <si>
    <t>71</t>
  </si>
  <si>
    <t>9784642014793</t>
  </si>
  <si>
    <t>日本史総合年表　第三版</t>
  </si>
  <si>
    <t>加藤友康、瀬野精一郎、鳥海靖、丸山雍成　編</t>
  </si>
  <si>
    <t>旧石器時代から令和改元2019年5月1日に至るまで、政治・経済・社会・文化にわたる41,000項目を収録。西暦を柱に和年号・干支・閏月・改元月日・大の月、朝鮮・中国年号及び天皇・将軍・内閣他の重職欄を設け、近世までの項目には典拠を示し、便利な日本史備要と索引を付した画期的編集。「国史大辞典別巻」、14年ぶり待望の増補新版。</t>
  </si>
  <si>
    <t>四六倍判・1292ページ</t>
  </si>
  <si>
    <t>20.ai</t>
  </si>
  <si>
    <t>9784750515410</t>
  </si>
  <si>
    <t>ソウル・ハンターズ</t>
  </si>
  <si>
    <t>レーン・ウィラースレフ／奥野克巳ほか　訳</t>
  </si>
  <si>
    <t>ヴィヴェイロス・デ・カストロ、ハイデガー、インゴルド、ラカンらの思想を武器に、シベリアの狩猟民の世界に肉薄する。人間と人間ならざるものが対等に出会う地平を描き出し、人類学の「存在論的転回」を決定づけるパースペクティヴィズムの重要著作。</t>
  </si>
  <si>
    <t>2018年3月刊行</t>
  </si>
  <si>
    <t>9784787231802</t>
  </si>
  <si>
    <t>親族の基本構造</t>
  </si>
  <si>
    <t>クロード・レヴィ＝ストロース／福井和美　訳</t>
  </si>
  <si>
    <t>のちに構造主義と呼ばれる手法を用いて、インセスト禁忌、交叉イトコ婚などの問題解明に挑んだ古典的名著。レヴィ＝ストロースの原点にして、20世紀の哲学・思想に一大衝撃を与えた野心的労作。</t>
  </si>
  <si>
    <t>2000年12月刊行</t>
  </si>
  <si>
    <t>A5・914ページ</t>
  </si>
  <si>
    <t>9784473043214</t>
  </si>
  <si>
    <t>日本の民俗信仰を知るための30章</t>
  </si>
  <si>
    <t>八木透</t>
  </si>
  <si>
    <t>日本の年中行事と表裏一体の関係にある民俗信仰。仏教や神道のようなものから、各地の民間信仰や伝承など、日本には多種多様な民俗信仰があります。それら「祈り」に対する信仰に民俗学の視点からアプローチします。</t>
  </si>
  <si>
    <t>2019年5月発行</t>
  </si>
  <si>
    <t>9784621308417</t>
  </si>
  <si>
    <t>世界の冠婚葬祭事典</t>
  </si>
  <si>
    <t>川田牧人、松田素二　編</t>
  </si>
  <si>
    <t>第I部で冠婚葬祭またその背後にある思想とその変遷を簡単に紹介。第II部ではその有無を含め、地域ごとに解説。冠は割礼・洗礼や卒業パーティ、婚は相手探しやからかいを含む儀式、また葬祭は鳥葬など祖先祭祀の儀礼がない地域から〇回忌の会食を行うような儀礼を紹介する。</t>
  </si>
  <si>
    <t>9784621308479</t>
  </si>
  <si>
    <t>世界のクリスマス百科事典</t>
  </si>
  <si>
    <t>樺山紘一、中牧弘允　編</t>
  </si>
  <si>
    <t>南半球・非キリスト教圏を含めた世界のクリスマスを紹介。第I部の歴史編では発祥、宗派の違い、民話との融合、娯楽化・商業化を解説。第II部の地域編では欧米はもちろん、中国・レバノン・ブラジル・フィジーなどの過ごし方を概説。興味深い食事・風習・飾り・プレゼントなども紹介。</t>
  </si>
  <si>
    <t>A5・390ページ</t>
  </si>
  <si>
    <t>9784621306840</t>
  </si>
  <si>
    <t>世界の仮面文化事典</t>
  </si>
  <si>
    <t>吉田憲司 編者代表/国立民族学博物館 特別協力</t>
  </si>
  <si>
    <t>世界各地の獣・神・精霊・魔物などを表す仮面を、舞踊・劇・儀式・カーニバルなどとともに解説。掲載写真は400点以上、地域ごとに各項目4p／6pの読み切り構成で解説。</t>
  </si>
  <si>
    <t>9784621305935</t>
  </si>
  <si>
    <t>世界の食文化百科事典</t>
  </si>
  <si>
    <t>野林厚志　編集委員長</t>
  </si>
  <si>
    <t>食べるという行為は最も原始的な富の形態として生産、貯蔵、交換を通じ経済活動を構築し、地域の風土と結びついた食べ物は、人々のアイデンティティと深い関わりをもっている。本事典は食文化の体系を理解するための基礎的・学際的な知識を提供する一冊。</t>
  </si>
  <si>
    <t>A5・716ページ</t>
  </si>
  <si>
    <t>9784621304655</t>
  </si>
  <si>
    <t>民具学事典</t>
  </si>
  <si>
    <t>日本民具学会　編</t>
  </si>
  <si>
    <t>失いつつある民具の調査・研究、収集・保存・普及を目的とした活動を行ってきた日本民具学会が総力をあげて編集した中項目事典。個別の民具の紹介、解説ではなく当該の民具、民具群を通して何が明らかになるのか、一歩進んだ民具研究の成果をまとめることを目指した。</t>
  </si>
  <si>
    <t>A5・658ページ</t>
  </si>
  <si>
    <t>9784838105250</t>
  </si>
  <si>
    <t>日本服飾史　男性編</t>
  </si>
  <si>
    <t>井筒雅風</t>
  </si>
  <si>
    <t>縄文時代から昭和初期まで、各時代の特徴的な衣装を等身大の人形に着せて解説を加えた。 日本の時代風俗を研究し、風俗博物館を設立した井筒雅風が遺した名著を、男性編・女性編に分けて復刻。 男性編・約１２０、女性編・約８０の衣装を収録。</t>
  </si>
  <si>
    <t>2015年4月刊行</t>
  </si>
  <si>
    <t>四六変・320ページ</t>
  </si>
  <si>
    <t>9784838105243</t>
  </si>
  <si>
    <t>日本服飾史　女性編</t>
  </si>
  <si>
    <t>72</t>
  </si>
  <si>
    <t>9784642014809</t>
  </si>
  <si>
    <t>アイヌ文化史辞典</t>
  </si>
  <si>
    <t>関根達人、菊池勇夫、手塚薫、北原モコットゥナㇱ　編</t>
  </si>
  <si>
    <t>北方世界で長年暮らしてきたアイヌ民族の歴史・文化・社会がわかる、初めての総合辞典。ひと・もの・こころの3部構成から成り、歴史をはじめ、考古資料や民具に基づく物質文化や言語・口承文芸・儀礼の精神文化など、約1000項目を図版も交え詳しく解説する。地図・年表・索引など付録も充実。</t>
  </si>
  <si>
    <t>菊・708ページ</t>
  </si>
  <si>
    <t>21.ai</t>
  </si>
  <si>
    <t>9784772242271</t>
  </si>
  <si>
    <t>測量・地図百五十年史</t>
  </si>
  <si>
    <t>「測量・地図百五十年史」編集委員会　編</t>
  </si>
  <si>
    <t>明治以来の測量と地図の歴史を、技術や政策、事業の変遷を中心に、産官学の動向を織り交ぜながら、通史として概観。</t>
  </si>
  <si>
    <t>B5・658ページ</t>
  </si>
  <si>
    <t>9784621307939</t>
  </si>
  <si>
    <t>地理学事典</t>
  </si>
  <si>
    <t>公益社団法人日本地理学会 編</t>
  </si>
  <si>
    <t>総合の科学とも文理融合の科学とも称される地理学。本書では基礎的事項、自然領域（自然地理学）、人文領域（人文地理学）、応用面に分け解説。</t>
  </si>
  <si>
    <t>A5・844ページ</t>
  </si>
  <si>
    <t>22.ai</t>
  </si>
  <si>
    <t>9784750517964</t>
  </si>
  <si>
    <t>WHITESHIFT　白人がマイノリティになる日</t>
  </si>
  <si>
    <t>エリック・カウフマン／臼井美子　訳</t>
  </si>
  <si>
    <t>白人のアイデンティティが揺らぐなかで台頭するポピュリズム、ナショナリズム、多文化主義に、我々はどう向き合えばよいのか。難民問題への対処に正解はあるのか。人口学、社会学、政治学、統計学、心理学などの知見を動員し、すべての人が希望を持てるような未来像を模索する。</t>
  </si>
  <si>
    <t>2023年6月</t>
  </si>
  <si>
    <t>9784254610666</t>
  </si>
  <si>
    <t>災害食の事典</t>
  </si>
  <si>
    <t>一般社団法人日本災害食学会、一社日本災害食学会　監修</t>
  </si>
  <si>
    <t>災害に備えた食品の備蓄や利用，栄養等に関する知見を幅広い観点から解説。供給・支援体制の整備，事例に基づく効果的な品目選定，高齢者など要配慮者への対応など，国・自治体・個人の各主体が平時に確認しておきたいテーマを網羅。</t>
  </si>
  <si>
    <t>9784254500363</t>
  </si>
  <si>
    <t>災害復興学事典</t>
  </si>
  <si>
    <t>日本災害復興学会　編</t>
  </si>
  <si>
    <t>災害復興に関する理論と復興支援の実践を平易に解説する中項目事典。1章から5章まではテーマ別に各章15項目程度のトピックと関連コラムを掲載し，事例編では国内外における災害と復興の取り組みを紹介する。【内容】復興とは何か／被災者支援／地域社会・経済再生／復興まちづくり／事例編。</t>
  </si>
  <si>
    <t>9784327332105</t>
  </si>
  <si>
    <t>23_研究社</t>
  </si>
  <si>
    <t>研究社</t>
  </si>
  <si>
    <t>市河三喜伝 英語に生きた男の出自，経歴，業績，人生</t>
  </si>
  <si>
    <t>神山孝夫</t>
  </si>
  <si>
    <t>一生を日本の英語英文学研究の発展に捧げたわが国英語学の祖、市河三喜 (1886—1970)。本書は、遺族・関係者から提供されたものを含む現存資料を網羅的に精査して得られた市河三喜初の伝記である。</t>
  </si>
  <si>
    <t>A5・514ページ</t>
  </si>
  <si>
    <t>9784771025523</t>
  </si>
  <si>
    <t>新版　プリーモ・レーヴィへの旅</t>
  </si>
  <si>
    <t>徐京植</t>
  </si>
  <si>
    <t>アウシュヴィッツを生き延びたユダヤ人と、在日朝鮮人。現代世界の惨禍をくぐり抜け、人間の根拠を凝視しつづけた二人の作家の、時空を超えた真摯な対話のなかに、私たちが信を置くべき、未来への手がかりがある。</t>
  </si>
  <si>
    <t>2014年9月刊行</t>
  </si>
  <si>
    <t>四六・292ページ</t>
  </si>
  <si>
    <t>9784771028432</t>
  </si>
  <si>
    <t>代替養育の社会学</t>
  </si>
  <si>
    <t>藤間公太</t>
  </si>
  <si>
    <t>施設養護における養育をみることで集団性、個別性、家族性についての検討すること、子育ての社会化をめぐるこれまでの議論が家族等が中心の問題構制をとってきた背景の考察という二つの視点から展開。</t>
  </si>
  <si>
    <t>73</t>
  </si>
  <si>
    <t>9784771035799</t>
  </si>
  <si>
    <t>女性の仕事と日本の職場</t>
  </si>
  <si>
    <t>寺村絵里子</t>
  </si>
  <si>
    <t>日本の民間企業における企業文化・職場風土・雇用慣行は、働く女性の就業・出生行動にどのような影響を与えているのか。また、「職場の雰囲気」はいかなる要素で醸成されるのか。学際的なアプローチと新たな理論を用いて、理論と実証の両面から女性の労働と職場規範の関係を明らかにする。</t>
  </si>
  <si>
    <t>9784771036215</t>
  </si>
  <si>
    <t>酒　日本に独特なもの</t>
  </si>
  <si>
    <t>ニコラ・ボーメール／寺尾仁　監訳</t>
  </si>
  <si>
    <t>日本酒とは何か。フランス人である著者が、日本の歴史とアイデンティティの中に深く刻み込まれた「酒」をワイン文化と比較しながら紐解いていく。日本酒の危機と国際化、生産地保護などこれから取り組まれるべき課題とともに、日本酒の魅力を語り尽くす。</t>
  </si>
  <si>
    <t>9784771036772</t>
  </si>
  <si>
    <t>若者の貧困を拡大する5つのリスク</t>
  </si>
  <si>
    <t>日下部元雄</t>
  </si>
  <si>
    <t>本書は、これまでの社会調査で捉えにくかったホームレスやひきこもりがちな人々をも調査することができるCCS調査法を独自に開発。いじめ・不登校・孤独など世代間の変化を分析することで、どのようなリスクが貧困へ結びつくのか、それを防ぐ要因とは何かをデータに基づき総合的に明らかにする。</t>
  </si>
  <si>
    <t>9784771037229</t>
  </si>
  <si>
    <t>法実践の解剖学</t>
  </si>
  <si>
    <t>樫田美雄、北村隆憲、米田憲市、岡田光弘、曽場尾雅宏</t>
  </si>
  <si>
    <t>実際の法実践のコミュニケーションを、ビデオ映像分析とフィールドワークによって、リバース・エンジニアリングのように「解剖」して「臨床知」へと開く。臨床法学教育や「裁判のIT化」研究に貢献する、画期的な一冊。</t>
  </si>
  <si>
    <t>9784771037137</t>
  </si>
  <si>
    <t>「水子供養」の日台比較研究</t>
  </si>
  <si>
    <t>陳宣聿</t>
  </si>
  <si>
    <t>これまで、台湾の「水子供養」は日本から伝来したものと言われてきたが、それは本当だろうか？比較研究で「メイド・イン・ジャパンの水子供養」を再考するとともに、現代社会における胎児観の変化を紐解く。</t>
  </si>
  <si>
    <t>9784771037120</t>
  </si>
  <si>
    <t>若者たちはなぜ悪さに魅せられたのか</t>
  </si>
  <si>
    <t>荒井悠介</t>
  </si>
  <si>
    <t>20世紀末から21世紀初頭にかけ、渋谷センター街に集団でたむろしていたギャル・ギャル男と呼ばれた若者たち。彼らは渋谷のストリートでなにを学び、なにをその後の人生に活かしていったのか。トップ集団のリーダーとして関わり、20年におよぶ追跡から迫る、圧巻のエスノグラフィー。</t>
  </si>
  <si>
    <t>9784771034686</t>
  </si>
  <si>
    <t>ビデオ・エスノグラフィーの可能性</t>
  </si>
  <si>
    <t>樫田美雄</t>
  </si>
  <si>
    <t>ビデオの緻密さと専門家的知識の奥行きを組み合わせて現場を解明する社会学の新しい研究方法を提唱。知識提供の学問ではなく、感受性向上のための学問としてのビデオ・エスノグラフィー。その理論と実践、意義や価値を詳解する。</t>
  </si>
  <si>
    <t>A5・218ページ</t>
  </si>
  <si>
    <t>9784771035652</t>
  </si>
  <si>
    <t>職業婦人の歴史社会学</t>
  </si>
  <si>
    <t>濱貴子</t>
  </si>
  <si>
    <t>職業婦人と呼ばれた女性たちの実態・表象分析から、ジェンダー秩序の形成と変容のプロセスを、歴史社会学的に明らかにする。</t>
  </si>
  <si>
    <t>9784393499177</t>
  </si>
  <si>
    <t>改訂版 エスノグラフィー入門　〈現場〉を質的研究する</t>
  </si>
  <si>
    <t>小田博志</t>
  </si>
  <si>
    <t>人々が生きる現場をどう内側から理解し深めていくか。医療・介護・福祉・教育等、ヒューマンサービスの現場のみならず、マーケティング分野でも必須の調査手法をきめ細かく紹介し、実践に役立つ方法論を提示。長らく最適な入門書として幅広く支持されてきた名著、全面的な改訂版！</t>
  </si>
  <si>
    <t>A5・380ページ</t>
  </si>
  <si>
    <t>74</t>
  </si>
  <si>
    <t>9784790717874</t>
  </si>
  <si>
    <t>基礎ゼミ　社会福祉学</t>
  </si>
  <si>
    <t xml:space="preserve"> 與那嶺司、渡辺裕一、永野咲　編</t>
  </si>
  <si>
    <t>誰もが幸せに生きられる社会って、どんな社会？ どうすれば実現できる？子どもや高齢者からマイノリティまで、生きづらさを抱える人が、社会とどんなつながりを持ちうるかを探究する。読んで、書いて、話して、支える営みを具体的に学べる入門書！</t>
  </si>
  <si>
    <t>四六・160ページ</t>
  </si>
  <si>
    <t>9784790717775</t>
  </si>
  <si>
    <t>はじめての社会調査</t>
  </si>
  <si>
    <t>三井さよ、三谷はるよ、西川知亨、工藤保則　編</t>
  </si>
  <si>
    <t>質的調査と量的調査をバランスよく学べる究極の入門書！——人々の思いや暮らしのリアリティを知ることをとおして、他者と社会の多様な姿を発見していく社会調査。この一冊から調査の一歩を踏みだそう。社会調査士カリキュラムのA・B科目に対応。</t>
  </si>
  <si>
    <t>9784790717782</t>
  </si>
  <si>
    <t>ジェンダーで学ぶメディア論</t>
  </si>
  <si>
    <t>林香里、田中東子　編</t>
  </si>
  <si>
    <t>メディアについて考えるとき、「ジェンダー」は最適な拡大鏡になる。メディアの思想、インターネット、マスメディアとジャーナリズム、メディア文化——メディア論の基礎をジェンダーと多様性の視点から学ぶ、これからの入門書。</t>
  </si>
  <si>
    <t>四六・264ページ</t>
  </si>
  <si>
    <t>9784469268294</t>
  </si>
  <si>
    <t>社会疫学〈上〉</t>
  </si>
  <si>
    <t xml:space="preserve">リサ・F・バークマン、イチロー・カワチ、M・マリア・グリモール 編 </t>
  </si>
  <si>
    <t>「上流」にある健康の社会的決定要因に挑む！　健康格差、ソーシャル・キャピタル、行動介入、子どもの貧困、働き方改革、日本が直面する課題解決のヒントがここに。イチロー・カワチ教授（ハーバード公衆衛生大学院）の人気講義“Society and Health”の指定教科書待望の邦訳。</t>
  </si>
  <si>
    <t>A5・418ページ</t>
  </si>
  <si>
    <t>9784469268300</t>
  </si>
  <si>
    <t>社会疫学〈下〉</t>
  </si>
  <si>
    <t>研究を政策につなげる！　行動経済学を応用した保健対策、ライフコース・アプローチ、社会的決定要因が健康に影響を及ぼす生物学的メカニズム、社会を動かすアドボカシーまで。イチロー・カワチ教授（ハーバード公衆衛生大学院）の人気講義“Society and Health”の指定教科書待望の邦訳。</t>
  </si>
  <si>
    <t>9784480816900</t>
  </si>
  <si>
    <t>大阪の生活史</t>
  </si>
  <si>
    <t>岸政彦　編</t>
  </si>
  <si>
    <t>150人が語り、150人が聞いた大阪の人生。大阪に生きる人びとの膨大な語りを1冊に収録した、かつてないスケールで編まれたインタビュー集。</t>
  </si>
  <si>
    <t>A5・1280ページ</t>
  </si>
  <si>
    <t>9784480816832</t>
  </si>
  <si>
    <t>東京の生活史</t>
  </si>
  <si>
    <t>「１５０人が語り、１５０人が聞いた、東京の人生」。いまを生きるひとびとの膨大な語りを一冊に収録した、かつてないスケールで編まれたインタビュー集。紀伊國屋じんぶん大賞2022受賞作。</t>
  </si>
  <si>
    <t>A5・1216ページ</t>
  </si>
  <si>
    <t>75</t>
  </si>
  <si>
    <t>9784621308349</t>
  </si>
  <si>
    <t>家族社会学事典</t>
  </si>
  <si>
    <t>日本家族社会学会 編</t>
  </si>
  <si>
    <t>日本家族社会学会編集のもと、家族に関する多岐にわたるトピックを網羅的に扱った本邦初の「読む」中項目事典。「家族社会学」という学問についての説明から、家族の歴史と比較、そして現代の家族が直面する様々問題について第一線の研究者が編集・執筆。</t>
  </si>
  <si>
    <t>A5・754ページ</t>
  </si>
  <si>
    <t>9784621306819</t>
  </si>
  <si>
    <t>ハプスブルク事典</t>
  </si>
  <si>
    <t>川成洋/菊池良生/佐竹謙一 編</t>
  </si>
  <si>
    <t>中世以来600年、欧州史の中心にいたハプスブルク家。文化・政治・経済などあらゆる面に多くの影響を与えたその家を軸に、欧州の歴史を見る中項目事典。</t>
  </si>
  <si>
    <t>A5・826ページ</t>
  </si>
  <si>
    <t>9784621306659</t>
  </si>
  <si>
    <t>数理社会学事典</t>
  </si>
  <si>
    <t>数理社会学会 数理社会学事典刊行委員会 編</t>
  </si>
  <si>
    <t>数学的論理を用いて社会現象を記述し説明することを目的とする「数理社会学」。データサイエンスの一翼を担う本分野の事典は、現代社会において必携のものである。</t>
  </si>
  <si>
    <t>A5・782ページ</t>
  </si>
  <si>
    <t>9784623094769</t>
  </si>
  <si>
    <t>コミュニティを変えるアクションリサーチ</t>
  </si>
  <si>
    <t>ランディ・ストッカー/帯谷博明、水垣源太郎、寺岡伸悟　訳</t>
  </si>
  <si>
    <t>本書は、コミュニティを変えるためにコミュニティ住民自身が成果を活用できるリサーチを行うことを促す一書。アメリカの大学で長く地域の協働プロジェクトに携わってきた著者が、コミュニティの人々が主体的に参加するリサーチとはどういうものかを示す。</t>
  </si>
  <si>
    <t>A5判/346頁</t>
  </si>
  <si>
    <t>9784623096374</t>
  </si>
  <si>
    <t>都市とモビリティーズ</t>
  </si>
  <si>
    <t>金子勇、吉原直樹　代表編者　吉原直樹　編著</t>
  </si>
  <si>
    <t>本書は、蓄積されてきた先行研究を丁寧に検証したうえで、階級構造、コミュニティ、政治、文化との関わりから新時代に向けた理論の構築を試みる。最前線で活躍する研究者が結集し、日本の都市社会学の到達点とその先を展望する一冊。</t>
  </si>
  <si>
    <t>A5判/264頁</t>
  </si>
  <si>
    <t>9784623096527</t>
  </si>
  <si>
    <t>福祉と協働</t>
  </si>
  <si>
    <t>金子勇、吉原直樹　代表編者　三重野卓　編著</t>
  </si>
  <si>
    <t>高齢化、人口減少など、福祉に注目が集まるいま、今後を考えるうえでのキータームとなる共生、協働についてを検証する必要性が高まっている。本書では、実証的、計量的な調査結果、および統計データを駆使することより、現時点を確認するとともに、将来の課題の解決に向けた方策を提示する。</t>
  </si>
  <si>
    <t>A5判/256頁</t>
  </si>
  <si>
    <t>9784642014823</t>
  </si>
  <si>
    <t>戦後沖縄生活史事典　1945-1972</t>
  </si>
  <si>
    <t>川平成雄、松田賀孝、新木順子　編</t>
  </si>
  <si>
    <t>米軍統治下の戦後沖縄で、激動の波に翻弄されながらもたくましく生きた人びとの暮らしを知る事典。米軍本島上陸から27年後の沖縄返還まで、生活に深く関わった出来事111項目を政治・経済・社会・娯楽・食・伝統工芸など多彩なテーマで紹介。随所にコラムをちりばめ、参考文献や索引を付載。</t>
  </si>
  <si>
    <t>菊・500ページ</t>
  </si>
  <si>
    <t>23.ai</t>
  </si>
  <si>
    <t>9784750515434</t>
  </si>
  <si>
    <t>新訂第5版　安全保障学入門</t>
  </si>
  <si>
    <t>防衛大学校安全保障学研究会</t>
  </si>
  <si>
    <t>平和安全法制など最新の課題を盛り込み定評のロングセラーを全改訂。新たに「勢力均衡と同盟」「覇権」「国際協力の理論」の章を加えた決定版。われわれをめぐる“脅威”の正体を明らかにし、どう考えるべきかの見取り図を提示する。</t>
  </si>
  <si>
    <t>2018年8月刊行</t>
  </si>
  <si>
    <t>Ａ５・528ページ</t>
  </si>
  <si>
    <t>76</t>
  </si>
  <si>
    <t>9784313051034</t>
  </si>
  <si>
    <t>逐条国家公務員法　〈第２次全訂版〉</t>
  </si>
  <si>
    <t>吉田耕三、尾西雅博　編</t>
  </si>
  <si>
    <t>国家公務員法の逐条解説書。法の仕組みと変遷を示すと共に、実務者に必要な各条文の沿革、詳細な規則までを含めた解釈と運用を解く唯一の定本。令和５年から段階的に引き上げられる定年延長制度他、前版２０１５年以降の改正を網羅した最新版。</t>
  </si>
  <si>
    <t>A5・1488ページ</t>
  </si>
  <si>
    <t>9784313113114</t>
  </si>
  <si>
    <t>法令用語辞典　〈第１１次改訂版〉</t>
  </si>
  <si>
    <t>大森政輔　共編</t>
  </si>
  <si>
    <t>歴代内閣法制局長官の編になる信頼の法律辞典！　「こども家庭庁」「拘禁刑」「所有者不明土地」「新型インフルエンザ等感染症」など新規収録した、７年ぶりの大幅改訂版。法律に携わる研究者や実務家、公務員に必携の書！</t>
  </si>
  <si>
    <t>A5・840ページ</t>
  </si>
  <si>
    <t>9784771028340</t>
  </si>
  <si>
    <t>明治初年の裁判</t>
  </si>
  <si>
    <t>橋本誠一</t>
  </si>
  <si>
    <t>明治初年における裁判制度、とりわけ訴訟手続の歴史的変遷を《垂直的手続構造から水平的手続構造への移行過程》として法制史的に把握することを試みる。</t>
  </si>
  <si>
    <t>2017年5月刊行</t>
  </si>
  <si>
    <t>9784788718494</t>
  </si>
  <si>
    <t xml:space="preserve">中国ビジネス法大全 </t>
  </si>
  <si>
    <t>射手矢好雄</t>
  </si>
  <si>
    <t>日本は中国とどう向き合うべきか。中国の法律制度を知るには、法律の条文だけでなく、中国という国の仕組み、中国共産党の指導の実態を知る必要がある。総論でざっくりと中国全体を解説し、各論ではじっくりと中国ビジネス法を詳述する。主要法令一覧や実務に役立つ図表も充実。</t>
  </si>
  <si>
    <t>A5・500ページ</t>
  </si>
  <si>
    <t>9784845117154</t>
  </si>
  <si>
    <t>渡辺治著作集　第１巻　天皇制国家の専制的構造</t>
  </si>
  <si>
    <t>大逆罪・不敬罪に焦点を絞り天皇制国家の専制性を浮き彫りにし、市民的自由を抑圧する天皇制国家秩序の創出・確立・崩壊過程の全体像を明らかにする。不敬罪と治安維持法の関係を明らかにする第四章、敗戦による天皇制国家秩序の崩壊過程を描く第五章は初めての活字化。</t>
  </si>
  <si>
    <t>2021年10月26日</t>
  </si>
  <si>
    <t>A5判上製・590ページ</t>
  </si>
  <si>
    <t>9784845117161</t>
  </si>
  <si>
    <t>渡辺治著作集　第２巻　明治憲法下の治安法制と市民の自由</t>
  </si>
  <si>
    <t>「政治的自由」をめぐる明治憲法と日本国憲法との違いは何か!?　天皇制国家の専制的性格を明治憲法の構造、治安維持法の成立過程とその果たした役割から明らかにする。緊急事態法制と現在の改憲問題を論じた第Ⅲ部「緊急事態法制の展開」は書き下ろし。</t>
  </si>
  <si>
    <t>9784845117178</t>
  </si>
  <si>
    <t>渡辺治著作集　第３巻　戦後日本の治安法制と警察</t>
  </si>
  <si>
    <t>天皇制国家の専制的支配を支えた治安法制や警察は戦後どう変貌したのか⁉　日本国憲法の下で、公安条例、破防法、秘密保護法などの戦後治安立法はいかなる特徴を持つに至ったか、戦後民主主義運動との攻防によって、いかにその発動を制限されたかを描く。</t>
  </si>
  <si>
    <t>2021年12月13日</t>
  </si>
  <si>
    <t>A5判上製・560ページ</t>
  </si>
  <si>
    <t>9784845117185</t>
  </si>
  <si>
    <t>渡辺治著作集　第４巻　戦後政治史の中の天皇制</t>
  </si>
  <si>
    <t>「統治権総攬者」から「象徴」へ、日本国憲法によって天皇・天皇制はどう変わったのか——。敗戦から昭和天皇の死去までの４５年間の天皇・天皇制の歴史を、戦後の保守支配層が天皇にいかなる役割を求め、それに天皇がいかに対処し抵抗したかという視角から解き明かす。</t>
  </si>
  <si>
    <t>2022年1月28日</t>
  </si>
  <si>
    <t>A5判上製・547ページ</t>
  </si>
  <si>
    <t>77</t>
  </si>
  <si>
    <t>9784845117192</t>
  </si>
  <si>
    <t>渡辺治著作集　第５巻　現代政治史の中の象徴天皇制</t>
  </si>
  <si>
    <t>憲法の求める「象徴」像と乖離する「平成流」はなぜ生まれ拡大したのか。「平成流」を維持するための「退位」、女性・女系天皇容認と皇室典範をめぐる右派、リベラル派乱れての議論がともに憲法の原則から大きく逸脱している危険性を指摘する。</t>
  </si>
  <si>
    <t>2022年2月28日</t>
  </si>
  <si>
    <t>A5判上製・548ページ</t>
  </si>
  <si>
    <t>9784845117208</t>
  </si>
  <si>
    <t>渡辺治著作集 第６巻　日本国憲法「改正」史—憲法をめぐる戦後史・その１</t>
  </si>
  <si>
    <t>戦後保守政権による憲法「改正」の企図は挫折の歴史であった。日本国憲法が戦後政治の争点となり続けたという特異な状況に着目し、憲法改正をめぐる攻防を戦後政治支配と統合のあり方をめぐる対抗の焦点として描く。</t>
  </si>
  <si>
    <t>2022年3月29日</t>
  </si>
  <si>
    <t>A5判上製・798ページ</t>
  </si>
  <si>
    <t>9784845117215</t>
  </si>
  <si>
    <t>渡辺治著作集 第７巻　政治改革と憲法改正—憲法をめぐる戦後史・その２</t>
  </si>
  <si>
    <t>冷戦終焉後、なぜ「憲法改正」と「政治改革」を求める巨大なうねりが起こったのか？　 90年代に入って台頭した改憲策動と「政治改革」が、自衛隊の海外派兵と新自由主義政治を実行する政治体制づくりにあったことを、歴史的経緯を追って実証。</t>
  </si>
  <si>
    <t>2022年4月27日</t>
  </si>
  <si>
    <t>A5判上製・647ページ</t>
  </si>
  <si>
    <t>9784845117222</t>
  </si>
  <si>
    <t>渡辺治著作集 第8巻　現代改憲をめぐる攻防—憲法をめぐる戦後史・その3</t>
  </si>
  <si>
    <t>「解釈改憲」から「明文改憲」へ。なぜ、安倍は九条改憲に執念を燃やしたのか。憲法九条は死んだのか?！　日本の軍事大国化を阻み続けた憲法の力とは？　九〇年代初頭から第二次安倍政権、菅政権に至る三〇年にわたる改憲の動きと、「九条の会」「市民と野党の共闘」による改憲阻止の攻防を描く。</t>
  </si>
  <si>
    <t>2022年6月2日</t>
  </si>
  <si>
    <t>A5判上製・664ページ</t>
  </si>
  <si>
    <t>9784845117239</t>
  </si>
  <si>
    <t>渡辺治著作集 第９巻　運動が支える憲法の力—憲法をめぐる戦後史・その４</t>
  </si>
  <si>
    <t>憲法史は憲法と違憲な現実との綱引きの歴史であった。憲法は死んでいない！　戦後憲法史を、日本国憲法の改変を志向してきた保守政権と、憲法の改変や政治制度の反憲法的改変に反対し憲法に沿った制度の実現をめざしてきた、労働運動や市民運動、野党との攻防の歴史として描く。</t>
  </si>
  <si>
    <t>2022年7月27日</t>
  </si>
  <si>
    <t>78</t>
  </si>
  <si>
    <t>A5・364ページ</t>
  </si>
  <si>
    <t>79</t>
  </si>
  <si>
    <t>A5・210ページ</t>
  </si>
  <si>
    <t>9784621308080</t>
  </si>
  <si>
    <t>平和学事典</t>
  </si>
  <si>
    <t>日本平和学会　編</t>
  </si>
  <si>
    <t>平和学とは、何が平和を脅かすのか、そして何が平和の基礎となるのかを究明する学問である。直接的暴力論を事典前半に、構造的暴力論を事典後半に配置する構成をとっており、平和学研究の歴史的経緯を理解できる構成となっている。</t>
  </si>
  <si>
    <t>A5・778ページ</t>
  </si>
  <si>
    <t>9784642014816</t>
  </si>
  <si>
    <t>歴代内閣・首相事典　増補版</t>
  </si>
  <si>
    <t>鳥海靖、季武嘉也　編</t>
  </si>
  <si>
    <t>伊藤博文内閣から第二次岸田文雄内閣まで、101代の内閣と64名の首相を網羅し平易に解説した増補版。各内閣に関連する政党、政治・経済・社会上の政策・事件など、初版刊行以降の時事項目を新たに加えた約310項目を収録。激動の日本近現代史がみえてくる決定版。</t>
  </si>
  <si>
    <t>菊・928ページ</t>
  </si>
  <si>
    <t>24.ai</t>
  </si>
  <si>
    <t>80</t>
  </si>
  <si>
    <t>9784320096493</t>
  </si>
  <si>
    <t>市場整合的ソルベンシー評価</t>
  </si>
  <si>
    <t>Mario V. Wuthrich、Michael Merz／田中周二、清水泰隆　監訳</t>
  </si>
  <si>
    <t>本書では、SSTの作成にもかかわり、この分野の第一人者である著者が、新ソルベンシー規制といった近年の保険業界での変革に合わせて、リスク管理のために必要な数学の技術や概念を解説する。</t>
  </si>
  <si>
    <t>A5・438ページ</t>
  </si>
  <si>
    <t>9784771035416</t>
  </si>
  <si>
    <t>生活の豊かさをどう捉えるか</t>
  </si>
  <si>
    <t>アマルティア・セン、他／ジェフリー・ホーソン　編／玉手慎太郎　訳、児島博紀　訳</t>
  </si>
  <si>
    <t>本書は、アマルティア・センが1985年に行ったタナー・レクチャーを書籍化したものであり、センの２つの講演に加え、４名の討論者からのコメント、およびセンからのリプライによって構成されている。討論者には、経済指標の専門家や哲学の大家が含まれ、非常に射程の広い対話を読むことができる。</t>
  </si>
  <si>
    <t>四六・240ページ</t>
  </si>
  <si>
    <t>9784771037083</t>
  </si>
  <si>
    <t>コモンズのガバナンス</t>
  </si>
  <si>
    <t>エリノア・オストロム／原田禎夫、齋藤暖生、嶋田大作　訳</t>
  </si>
  <si>
    <t>人びとが共有する資源（コモンズ）の安定的な管理には、政府の介入か私有化しかないという定説に異を唱え、人びとによる自治が着目されるさきがけとなった不朽の名著。2009年ノーベル経済学賞受賞、待望の翻訳！</t>
  </si>
  <si>
    <t>9784794226693</t>
  </si>
  <si>
    <t>「経済成長」の起源</t>
  </si>
  <si>
    <t>マーク・コヤマ、ジャレド・ルービン/秋山勝 訳</t>
  </si>
  <si>
    <t>世界はどのようにして豊かになったのか？　なぜ世界には豊かな地域と貧しい地域の格差が存在するのか？じつは持続的な経済成長に成功した経済圏にはいくつかの前提条件があった。最新理論を引きつつ検証した、「経済成長」の謎を解くグローバルヒストリー。</t>
  </si>
  <si>
    <t>9784794226624</t>
  </si>
  <si>
    <t>戦争と交渉の経済学</t>
  </si>
  <si>
    <t>クリストファー・ブラットマン／神月謙一 訳</t>
  </si>
  <si>
    <t>平和とは、敵同士が損得勘定で戦争を避けることにほかならない。戦争が起きる「5つの原因」を、ギャングの抗争から世界大戦までの幅広い実例と、ゲーム理論で解説。困難な状況下でも、暴力の動機を減らし、取引に向かう動機を増やせることが、実例とともに明らかにされる。</t>
  </si>
  <si>
    <t>四六判・552ページ</t>
  </si>
  <si>
    <t>9784492396742</t>
  </si>
  <si>
    <t>日本経済論</t>
  </si>
  <si>
    <t>伊藤隆敏、星岳雄／祝迫得夫、原田喜美枝　訳</t>
  </si>
  <si>
    <t>「これから」の日本経済論は、ここからはじまる−−。アメリカの大学で教えられているグローバル・スタンダードな日本経済論の、待望の翻訳。短期間で急成長を遂げた後、ゼロ成長、人口減少、高齢化、デフレ等の課題に直面してきた日本経済を詳しく検証する、日本経済論の決定版。</t>
  </si>
  <si>
    <t>A5・626ページ</t>
  </si>
  <si>
    <t>81</t>
  </si>
  <si>
    <t>A5・736ページ</t>
  </si>
  <si>
    <t>9784621308738</t>
  </si>
  <si>
    <t>エンタープライズ・オントロジー</t>
  </si>
  <si>
    <t>飯島淳一、井上英也　訳</t>
  </si>
  <si>
    <t>組織の「隠されている部分の覆いを剥がす」ための理論と方法論を解説した専門書。網羅的で理路整然とし、矛盾のない簡潔で本質的な視点から、組織の構成と運営を解説。</t>
  </si>
  <si>
    <t>A5・560ページ</t>
  </si>
  <si>
    <t>9784621307472</t>
  </si>
  <si>
    <t>コトラー＆ケラー＆チェルネフ　マーケティング・マネジメント　〔原書16版〕</t>
  </si>
  <si>
    <t>恩藏直人 監訳/バベルプレス株式会社 翻訳協力</t>
  </si>
  <si>
    <t>種々のマーケティング理論から今日的なマーケティングの実践例までを網羅的に解説。新たなマーケティング環境で必要とされる枠組みやツールを、マーケティング実務を担う責任者やマーケティングを専攻するMBA学生達が全て学ぶことができる内容となっている。</t>
  </si>
  <si>
    <t>A5・842ページ</t>
  </si>
  <si>
    <t>9784621306772</t>
  </si>
  <si>
    <t>コトラーのマーケティング入門　〔原書14版〕</t>
  </si>
  <si>
    <t>恩藏直人　監訳／バベルプレス株式会社　翻訳協力</t>
  </si>
  <si>
    <t>マーケティングの第一人者コトラーによる、最も初心者向けの入門書。原書14版となる本書は、マーケティングとは何か、という基礎的な内容から、近年重要性が増しているデジタルマーケティングまで、豊富な事例とともに懇切丁寧に解説している。マーケティングに関心のある全ての人におすすめの一冊。</t>
  </si>
  <si>
    <t>25.ai</t>
  </si>
  <si>
    <t>9784750516226</t>
  </si>
  <si>
    <t>詳注アリス　完全決定版</t>
  </si>
  <si>
    <t>マーティン・ガードナー、ルイス・キャロル／高山宏　訳</t>
  </si>
  <si>
    <t>全世界のアリス・ファンの尊敬を集める批評家、数学者ガードナーの遺作にして、アリス・マニアの聖典。高山宏による翻訳でお届けする、伝説のアリスうんちく大全。物語に付された、本文を凌駕する膨大な量の注、トリビアの数々、『不思議の国のアリス』『鏡の国のアリス』を完全新訳で収録。</t>
  </si>
  <si>
    <t>9784254680263</t>
  </si>
  <si>
    <t>子どもの読書を考える事典</t>
  </si>
  <si>
    <t>汐﨑順子　編</t>
  </si>
  <si>
    <t>「つくる」「読む」「つなぐ」の観点から子どもの読書に関する理論と実践をまとめた事典。見開き2～6ページの項目読み切り形式。現場を熟知している編者・執筆陣で，図書館や司書，子どもの読書にかかわる研究者が本当に役立つレファレンス。</t>
  </si>
  <si>
    <t>82</t>
  </si>
  <si>
    <t>9784000615884</t>
  </si>
  <si>
    <t>ガブリエル・ガルシア＝マルケス　ある人生</t>
  </si>
  <si>
    <t xml:space="preserve">	ジェラルド・マーティン／木村榮一　訳</t>
  </si>
  <si>
    <t>『百年の孤独』などの作品でラテンアメリカ文学の名を一層高らしめた巨人、ガルシア=マルケス。若き日の貧苦、ジャーナリストとしての日々、政治的セレブリティたちとの交流、恋愛、名声とその対価、ノーベル賞受賞の裏話など、読むほどに圧倒されるマルケスの生涯に迫る決定版伝記。</t>
  </si>
  <si>
    <t>A5・766ページ</t>
  </si>
  <si>
    <t>9784305709899</t>
  </si>
  <si>
    <t>BL研究者によるジェンダー批評入門</t>
  </si>
  <si>
    <t>溝口彰子</t>
  </si>
  <si>
    <t>ＢＬ論を研究し、映画、アート、クィア領域研究倫理などについて執筆してきた著者による、ジェンダー批評入門講義。映画やドラマ、漫画やアニメ、現代アートなどビジュアル要素のある作品を、「ジェンダーの視点」で批評する。</t>
  </si>
  <si>
    <t>四六判   400ページ</t>
  </si>
  <si>
    <t>9784305709882</t>
  </si>
  <si>
    <t xml:space="preserve">最福寺本 伊勢物語 影印と翻刻 </t>
  </si>
  <si>
    <t>片桐洋一、長谷川佳男</t>
  </si>
  <si>
    <t>『伊勢物語』の貴重な史料として注目を集めてきた写本『最福寺本』。本書では、その細部までとらえた鮮明な影印（画像）をカラーで一挙掲載。詳細な釈文と補注や『伊勢物語』研究の第一人者である片桐洋一先生による総説とともに収録した、『伊勢物語』を研究している方必見の一冊です。</t>
  </si>
  <si>
    <t>A5判   312ページ</t>
  </si>
  <si>
    <t>片桐洋一　編、山本登朗　編</t>
  </si>
  <si>
    <t>『伊勢物語』の主要古注釈を体系的に編集した「伊勢物語古注釈大成」シリーズ全7巻がついに完結。主要古注釈を体系的に編集のうえ翻刻し、解題と詳細な索引を付し読みやすい本文を提供する。</t>
  </si>
  <si>
    <t>2005年5月〜2022年11月刊行</t>
  </si>
  <si>
    <t>9784305708939</t>
  </si>
  <si>
    <t>中世王権の音楽と儀礼</t>
  </si>
  <si>
    <t>猪瀬千尋</t>
  </si>
  <si>
    <t>音楽はどのような政治性と権力性を有していたのか。遊芸ではなく、有職故実に裏打ちされた高度な政治の一環として音楽を捉えなおし、果たした役割を明らかにする。文学・歴史・芸能・美術史・建築史ほか、あらゆる視点から文献を読み解き、宮廷儀礼における音楽の実態を考察。</t>
  </si>
  <si>
    <t>A5判・452ページ</t>
  </si>
  <si>
    <t>9784305400932</t>
  </si>
  <si>
    <t>中世王朝物語全集13 　八重葎　別本八重葎</t>
  </si>
  <si>
    <t>神野藤 昭夫　編</t>
  </si>
  <si>
    <t>五本の翻刻一覧を付し、伝本・表記の歴史のドラマを明らかにして、物語研究に新たな地平を開く(『八重葎』)。「八重葎」とは同名だが内容を異にする作品。現存する唯一の本の伝来解明とともに、このような物語が創出される現場に迫る解題を付す(『別本八重葎』)。</t>
  </si>
  <si>
    <t>A5判・498ページ</t>
  </si>
  <si>
    <t>9784305400949</t>
  </si>
  <si>
    <t>中世王朝物語全集　14　松浦宮物語　雲隠六帖</t>
  </si>
  <si>
    <t>室城秀之、小川陽子</t>
  </si>
  <si>
    <t>「松浦宮物語」新古今集の代表的歌人藤原定家が作った幻想的な物語。東京国立博物館蔵伝後光厳院宸翰本『松浦宮物語』（古典籍覆製叢刊）を用いた。「雲隠六帖」光源氏および宇治十帖の人々の後日談である。上方版無刊記九冊本『雲隠六帖抄』の物語本文を用い、これに他四本を参照して校訂本文を作成。</t>
  </si>
  <si>
    <t>A5判・218ページ</t>
  </si>
  <si>
    <t>塩田公子</t>
  </si>
  <si>
    <t>権大納言と三の君の悲恋を軸としながら、多数の人物の複雑な人間関係と中世的なさまざまな挿話が絡み合う、中世王朝物語屈指の長編の、初の注釈・現代語訳である。本書の底本には、唯一の伝本である「蓬左文庫」所蔵の6巻6冊の写本を用いて、校訂本文を作成した。</t>
  </si>
  <si>
    <t>2021年3月上下巻完結</t>
  </si>
  <si>
    <t>A5判・平均336ページ</t>
  </si>
  <si>
    <t>9784305401021</t>
  </si>
  <si>
    <t>中世王朝物語全集 22　物語絵巻集</t>
  </si>
  <si>
    <t>伊東 祐子　編</t>
  </si>
  <si>
    <t>絵巻物の形で伝わった物語、六作品を収める。なかでも『藤の衣物語絵巻』は注目すべき作品。白描絵の中には画中詞が書き込まれており、絵巻制作時の室町時代の口語を反映したものとして貴重な国語学的資料である。すべて初の現代語訳の試みであり、詳細な注と解説により、物語絵巻の世界を解き明かす。</t>
  </si>
  <si>
    <t>A5判・516ページ</t>
  </si>
  <si>
    <t>83</t>
  </si>
  <si>
    <t>A5・406ページ</t>
  </si>
  <si>
    <t>［1 メロドラマ］ パミラ、あるいは淑徳の報い／［2 諷刺と綺想］ ガリヴァー旅行記／［3 カタストロフィ］ペストの記憶／［4 ゴシック］オトラント城　崇高と美の起源／［5 マイノリティ］アフリカ人､イクイアーノの生涯の興味深い物語／［6 ポルノグラフィ］エロティカ･アンソロジー</t>
  </si>
  <si>
    <t>英文精読教室 〈全6巻〉</t>
  </si>
  <si>
    <t>柴田元幸 編・訳・註</t>
  </si>
  <si>
    <t>英語の小説を原文で読んで「わかる」楽しさは格別！詳細な註と周到な訳で、一人で学べる「教室」　１ 物語を楽しむ／２ 他人になってみる／３ 口語を聴く／４ 性差を考える／５ 怪奇に浸る／６ ユーモアを味わう</t>
  </si>
  <si>
    <t>9784787235145</t>
  </si>
  <si>
    <t>プロレタリア文学とジェンダー</t>
  </si>
  <si>
    <t>飯田祐子、中谷いずみ、笹尾佳代　編著</t>
  </si>
  <si>
    <t>階級闘争が内包してきたジェンダー構造に着目し、小林多喜二や徳永直、葉山嘉樹、佐多稲子らの作品から、プロレタリア文学の実践を読み直す。民族やコロニアリズムなどの論点と階級闘争との交差にも着目して、プロレタリア文学の可能性と問題点を析出する。</t>
  </si>
  <si>
    <t>9784790717768</t>
  </si>
  <si>
    <t>批評理論を学ぶ人のために</t>
  </si>
  <si>
    <t>小倉孝誠　編</t>
  </si>
  <si>
    <t>感想から解釈へ、感動から批評へ飛躍するために。脱構築批評からフェミニズム批評、システム理論、そしてエコクリティシズムまで。 20 世紀から現代までの理論を幅広く学び、具体的な作品分析をとおして批評のプロセスも体感できる入門書。</t>
  </si>
  <si>
    <t>四六・258ページ</t>
  </si>
  <si>
    <t>9784473045485</t>
  </si>
  <si>
    <t>ミライの源氏物語</t>
  </si>
  <si>
    <t>山崎ナオコーラ</t>
  </si>
  <si>
    <t>源氏物語を読むハードルは古文の読解、そしてもうひとつは倫理観や社会規範の違い。社会と向き合ってきた作家、山崎ナオコーラが現代人ならではの読み方を考えます。現代的な訳を目指した「ナオコーラ訳」も読みどころ。第33回〔2023年度〕Bunkamuraドゥマゴ文学賞受賞作品。</t>
  </si>
  <si>
    <t>四六・184ページ</t>
  </si>
  <si>
    <t>84</t>
  </si>
  <si>
    <t>9784480022509</t>
  </si>
  <si>
    <t>太宰治全集 全10冊セット</t>
  </si>
  <si>
    <t>太宰 治</t>
  </si>
  <si>
    <t>第一創作集『晩年』から『人間失格』、さらに『もの思う葦』ほか随想集も含め、清新な装幀でおくる待望の文庫版全集。</t>
  </si>
  <si>
    <t>1989年10月刊行</t>
  </si>
  <si>
    <t>9784480030603</t>
  </si>
  <si>
    <t>宮沢賢治全集 全10冊セット</t>
  </si>
  <si>
    <t>宮沢賢治</t>
  </si>
  <si>
    <t>『春と修羅』、『注文の多い料理店』はじめ、賢治の全作品及び異稿を、綿密な校訂と定評ある本文によって贈る話題の文庫版全集。書簡など２巻増巻。</t>
  </si>
  <si>
    <t>1995年5月刊行</t>
  </si>
  <si>
    <t>A5・524ページ</t>
  </si>
  <si>
    <t>9784642014519</t>
  </si>
  <si>
    <t>世界の文字の図典〔普及版〕</t>
  </si>
  <si>
    <t>世界の文字研究会　編</t>
  </si>
  <si>
    <t>世界の文字はどのように生まれ、発達してきたのか。古代文字から現代の文字まで歴史上に現れた全ての文字を網羅。発生の由来と変遷、読み方・運用・文例、伝播と影響などを詳述し、数字や記号、便利な付録も充実。1200点の鮮明な図版でわかる、読んで、見て楽しい文字の大図鑑。</t>
  </si>
  <si>
    <t>2009年5月刊行</t>
  </si>
  <si>
    <t>菊判・640ページ</t>
  </si>
  <si>
    <t>峰岸明</t>
  </si>
  <si>
    <t>半世紀以前より記録語辞典の編纂を志していた国語学の権威が遺した、平安時代の記録語約三万語の資料を集成。小右記・御堂関白記など11点から蒐集し、所出箇所（年月日・刊本頁行）・用例を示す。また、記録語辞典原稿の一部約2000項目を「記録語解義」として附載する。日本史・国語学・国文学、広く日本語に関心を有する読者必備の書。</t>
  </si>
  <si>
    <t>2016年7月刊行</t>
  </si>
  <si>
    <t>四六倍判・総3188ページ</t>
  </si>
  <si>
    <t>26.ai</t>
  </si>
  <si>
    <t>9784750517117</t>
  </si>
  <si>
    <t>感覚のエデン　岡﨑乾二郎批評選集 vol.1</t>
  </si>
  <si>
    <t>時を超えて交錯する思考の運動が、星座のように明晰なる一つの図形となって、新たな知覚と認識を導く。稀代の批評家・造形作家による美術史の解体＝再構築。デビュー以来紡いできた膨大な批評文を精選した、その思想の精髄。シリーズ第１弾。第76回毎日出版文化賞（文学・芸術部門）受賞。</t>
  </si>
  <si>
    <t>A5・488ページ</t>
  </si>
  <si>
    <t>9784750515533</t>
  </si>
  <si>
    <t>抽象の力</t>
  </si>
  <si>
    <t>戦後美術史の不文明を晴らし、現在こそ、その力を発揮するはずの抽象芸術の可能性を明らかにする。批評的視点による大胆かつ刺戟的な近代美術論。そして何よりも「美術の力」理解のための絶好の案内書。第69回芸術選奨文部科学大臣賞（評論部門）受賞。</t>
  </si>
  <si>
    <t>Ａ５・440ページ</t>
  </si>
  <si>
    <t>9784000248938</t>
  </si>
  <si>
    <t>宮崎駿とジブリ美術館 (全2冊）</t>
  </si>
  <si>
    <t>スタジオジブリ　編</t>
  </si>
  <si>
    <t>宮崎駿監督のこんな美術館をつくりたい、という長年の想いが数多くちりばめられているジブリ美術館。美術館をつくるまでの試行錯誤の軌跡、企画展示の知られざる舞台裏などを描いた900点あまりの絵を収録。『美術館をつくる』『企画展示をつくる』の豪華2冊セット。</t>
  </si>
  <si>
    <t>B4判変型・598ページ（全2冊）</t>
  </si>
  <si>
    <t>9784771036888</t>
  </si>
  <si>
    <t>アルテミジア・ジェンティレスキ</t>
  </si>
  <si>
    <t>川合真木子</t>
  </si>
  <si>
    <t>17世紀ナポリで数少ない女性画家として活躍したアルテミジア・ジェンティレスキ。大聖堂装飾への挑戦、詩人たちとの交流、顧客や同郷人との関係など、作品と史料の双方からその画業と人生を明らかにする、美術史の若手学究による初のモノグラフ。</t>
  </si>
  <si>
    <t>85</t>
  </si>
  <si>
    <t>9784385162508</t>
  </si>
  <si>
    <t>アートにみる身ぶりとしぐさの文化史</t>
  </si>
  <si>
    <t>デズモンド・モリス ／伊達淳　訳</t>
  </si>
  <si>
    <t>お辞儀や舌を出すしぐさ、腕を組む、あくびをする、など、人間のさまざまな身ぶりとしぐさが芸術作品の中にどのように描かれているのか。著名な動物行動学者で画家でもある著者が、特定の身ぶりやしぐさについて、広範な時代・地域・ジャンルの芸術作品を紹介しながら解説する。図版総数231点。</t>
  </si>
  <si>
    <t>B5変型判・320ぺージ</t>
  </si>
  <si>
    <t>9784385162485</t>
  </si>
  <si>
    <t>マンガ！　大英博物館マンガ展図録</t>
  </si>
  <si>
    <t>ニコル・クーリッジ・ルーマニエール、松葉涼子　編／松葉涼子　日本語版監修／山川早霧、飯原裕美　訳</t>
  </si>
  <si>
    <t>2019年、大英博物館で開催され大好評を博した「マンガ展」公式図録の日本語版。時代や掲載誌・出版社を横断し、広く文化としてのマンガを俯瞰するユニークな構成。名作の原画を含む図版を多数掲載、著名な漫画家のインタビューや、美術や歴史の観点からの考察記事も充実、マンガファン垂涎の一冊。</t>
  </si>
  <si>
    <t>A4変型判・352ページ</t>
  </si>
  <si>
    <t>9784473045638</t>
  </si>
  <si>
    <t>ここからどう進む？ 対話型鑑賞のこれまでとこれから</t>
  </si>
  <si>
    <t>京都芸術大学アート・コミュニケーション研究センター　監修／福のり子、北野諒、平野智紀　編</t>
  </si>
  <si>
    <t>ニューヨーク近代美術館で開発された対話型美術鑑賞法は、Visual Thinking Strategiesを含め日本では「対話型鑑賞」として近年、教育や医療等でも評価され、ビジネス界にも普及しつつあります。対話型鑑賞の現状と課題を浮き彫りにした上で未来の可能性を見つめ直します。</t>
  </si>
  <si>
    <t>新装版バウハウス叢書【全14巻】</t>
  </si>
  <si>
    <t>ヴァルター・グロピウス、L・モホリ=ナギ　編</t>
  </si>
  <si>
    <t>1919年、ヴァルター・ グロピウスの提唱により設立された芸術総合学校、バウハウス。グロピウスとバウハウスの基礎教育を支えたL・モホリ＝ナギの企画・編集で1925年から刊行が開始され、bauhausの名をモダン・デザインの歴史に刻んだ『バウハウス叢書』の日本語版、待望の復刊！</t>
  </si>
  <si>
    <t>B5・1996ページ</t>
  </si>
  <si>
    <t>9784487810352</t>
  </si>
  <si>
    <t>ART SINCE 1900　図鑑1900年以後の芸術</t>
  </si>
  <si>
    <t>ハル・フォスター他　著</t>
  </si>
  <si>
    <t>20世紀から現在までのアートを知るための必要なすべてを備えた決定的な名著。芸術家・グループ、運動・動向、思潮・思想について800を超える作品図版とともに取り上げながら明快に論じる。</t>
  </si>
  <si>
    <t>A4変型・896ページ</t>
  </si>
  <si>
    <t>86</t>
  </si>
  <si>
    <t>9784568389074</t>
  </si>
  <si>
    <t>64-3_美術出版社</t>
  </si>
  <si>
    <t>美術出版社</t>
  </si>
  <si>
    <t>ライブラリー　日本美術史</t>
  </si>
  <si>
    <t xml:space="preserve">山下裕二　監修、高岸輝　監修 </t>
  </si>
  <si>
    <t>500点以上にもおよぶ豊富なビジュアルとともに日本美術の通史を学ぶ。25名の第一線で活躍する研究者たちが贈る「最新」の美術史を通じて、日本美術とは何か、そしてわたしたち日本人とは何かを知る手がかりとなる一冊。</t>
  </si>
  <si>
    <t>2014年3月刊行</t>
  </si>
  <si>
    <t>B5判・380ページ</t>
  </si>
  <si>
    <t>9784568389081</t>
  </si>
  <si>
    <t>ライブラリー　西洋美術史</t>
  </si>
  <si>
    <t xml:space="preserve">秋山聰　監修、田中正之　監修 </t>
  </si>
  <si>
    <t>「美術」の起源から、現代まで、約700点におよぶ豊富なビジュアルとともに通史を学ぶ、最新の「西洋美術史」。重要項目を見開きごとに掲載し、そのポイントがひと目でわかる構成です。執筆者は第一線で活躍する研究者。最新の視点から、いま私たちが学ぶべきポイントをわかりやすく解説。</t>
  </si>
  <si>
    <t>B5判・432ページ</t>
  </si>
  <si>
    <t xml:space="preserve">9784621308332	</t>
  </si>
  <si>
    <t>講談事典</t>
  </si>
  <si>
    <t>瀧口雅仁</t>
  </si>
  <si>
    <t>講談の歴史、基礎知識、歴代の講談師（本名・活躍時期・得意の演目）、代表的な演目（種別・別題・あらすじ・解説）などを詳説。巻末に演目索引を設け、種別（歴史、軍談、御家騒動、武芸物、仇討物、政談、侠客伝、世話物、白浪物、名人伝、出世譚、怪談、新作）を明記。</t>
  </si>
  <si>
    <t>9784642016704</t>
  </si>
  <si>
    <t>天寿国繡帳の研究（新装版）</t>
  </si>
  <si>
    <t>大橋一章</t>
  </si>
  <si>
    <t>奈良中宮寺所蔵の国宝「天寿国繡帳」。現存する繡帳断片や鎌倉時代の文献から、初めて原形を解明し、推古朝末ごろの制作と推定するなど、飛鳥仏教美術の貴重な遺品の実態に迫った名著を新装復刊。巻末に補論を付す。</t>
  </si>
  <si>
    <t>A4・256ページ</t>
  </si>
  <si>
    <t>9784642016643</t>
  </si>
  <si>
    <t>中世やまと絵史論</t>
  </si>
  <si>
    <t>髙岸輝</t>
  </si>
  <si>
    <t>やまと絵は中世の四百年間において、あらゆる絵画の基盤であった。多ジャンルの作例を分析し、視覚による世界把握のありようを探るとともに、絵師や流派による表現様式の展開を追う。権力者による注文、鑑賞、蒐集の実態にも目を向け、社会を映し出す鏡としての役割を鮮やかに解き明かした注目の書。</t>
  </si>
  <si>
    <t>A5判・444ページ</t>
  </si>
  <si>
    <t>9784642016636</t>
  </si>
  <si>
    <t>中世仏教絵画の図像誌</t>
  </si>
  <si>
    <t>山本聡美</t>
  </si>
  <si>
    <t>日本美術史は、仏教との関係を看過して語りえない。漢訳仏典を淵源とする図像が絵巻や掛幅に広く用いられ、時に、世俗の文学や伝承とも結びついて多義的な意味と霊性を獲得した。中世日本における闇の表象を取り上げ、各々の図像成立と受容の歴史に迫る。</t>
  </si>
  <si>
    <t>A5判・504ページ</t>
  </si>
  <si>
    <t>87</t>
  </si>
  <si>
    <t>27.ai</t>
  </si>
  <si>
    <t>9784767450247</t>
  </si>
  <si>
    <t>研究社 日本語複合動詞活用辞典</t>
  </si>
  <si>
    <t>姫野昌子　監修／柏崎雅世、田山のり子　編集代表</t>
  </si>
  <si>
    <t>二つの動詞が結合することで、新たな意味や用法を持つ日本語の「複合動詞」。その諸相やコロケーションを豊富な例文を用いて解き明かす。日本語学習者がつまずきやすい複合動詞3547語を取り上げた。便利な「後項動詞索引」付き。</t>
  </si>
  <si>
    <t>四六判・1456ページ</t>
  </si>
  <si>
    <t>9784469041897</t>
  </si>
  <si>
    <t>ジーニアス英和辞典 第６版 机上版［WEB辞書付］</t>
  </si>
  <si>
    <t>南出康世、中邑光男　編集主幹</t>
  </si>
  <si>
    <t>収録語句数は約10万6000。最大の特長である語法解説は、最新の研究成果を踏まえ、さらに充実。第６版では「英語史Ｑ＆Ａ」などコラムの増設や「つなぎ語(句)」ラベルの導入など、英語学習に役立つ新機軸も取り入れた。</t>
  </si>
  <si>
    <t>2023年４月刊行</t>
  </si>
  <si>
    <t>A5・2450ページ</t>
  </si>
  <si>
    <t>9784469012910</t>
  </si>
  <si>
    <t>［例解］現代レトリック事典</t>
  </si>
  <si>
    <t>瀬戸賢一、宮畑一範、小倉雅明　編著</t>
  </si>
  <si>
    <t>たかがことば、されどことば。ことばによって人は傷つき、また鼓舞される。そこに働くのはレトリックの力。「ことばのあや」こそが人を動かし、世界を認識させる原動力になる。生気あふれる実例を挙げ、多彩な言語表現のありようを72のレトリックの技法を手がかりに解明する。</t>
  </si>
  <si>
    <t>A5・612ページ</t>
  </si>
  <si>
    <t>9784469012866</t>
  </si>
  <si>
    <t>日本語文法事典</t>
  </si>
  <si>
    <t>日本語文法学会 編</t>
  </si>
  <si>
    <t>20世紀後半以降格段の多様化・深化を遂げた日本語文法研究の成果を集大成。重要事項514項目を50音順に配列し、第一線の研究者133名がわかりやすく解説した。多角的な論議が交わされている事項については立脚点の異なる複数の研究者が執筆し、問題点を全体像の中で捉え直し複眼的な視点から今後を展望する基盤を提供。</t>
  </si>
  <si>
    <t>2014年7月刊行</t>
  </si>
  <si>
    <t xml:space="preserve">A5・762ページ </t>
  </si>
  <si>
    <t>9784469031584</t>
  </si>
  <si>
    <t>大漢和辞典 全15巻</t>
  </si>
  <si>
    <t>諸橋轍次 著</t>
  </si>
  <si>
    <t>親字５万字、熟語53万語。古今の辞書、および詩経・論語・孟子・老荘をはじめとする先秦の文献から唐宋の詩文、明清小説、歴代の史書などに至るまで、あらゆる資料を渉猟参酌して収録した最大級の言葉の辞典。『語彙索引』は、国語辞典と同じように五十音順の仮名見出しから直接熟語の検索を可能にした。</t>
  </si>
  <si>
    <t>2000年5月刊行</t>
  </si>
  <si>
    <t xml:space="preserve">B5・18000ページ </t>
  </si>
  <si>
    <t>9784469012750</t>
  </si>
  <si>
    <t>ヒンディー語＝日本語辞典</t>
  </si>
  <si>
    <t>古賀勝郎、高橋明　編</t>
  </si>
  <si>
    <t>日常生活、文化、宗教、歴史、文学から、ビジネス、政治、経済、科学の専門用語にいたるまで、広い分野の語彙を収め、今日の標準ヒンディー語世界の全貌をとらえた本格的大辞典。見出し語数約８万。古典サンスクリット語由来の日常語、高級語彙に加えて、ペルシア語・アラビア語からの借用語彙や、現在インドで多用される英語の語彙なども収録。</t>
  </si>
  <si>
    <t>2006年3月刊行</t>
  </si>
  <si>
    <t>B5・1472ページ</t>
  </si>
  <si>
    <t>28.ai</t>
  </si>
  <si>
    <t>9784000800891</t>
  </si>
  <si>
    <t>岩波　哲学・思想事典</t>
  </si>
  <si>
    <t>廣松渉、子安宣邦、三島憲一、宮本久雄、佐々木力、野家啓一、末木文美士　編</t>
  </si>
  <si>
    <t>西洋哲学ならびに、東アジアを中心として東洋思想、インド仏教思想、イスラーム思想など、現在、哲学や思想を学び、思索を深める上で必要な領域を一冊に収める基本事典。</t>
  </si>
  <si>
    <t>1998年3月刊行</t>
  </si>
  <si>
    <t>菊判・1952ページ</t>
  </si>
  <si>
    <t>9784320077218</t>
  </si>
  <si>
    <t>火災便覧 第4版</t>
  </si>
  <si>
    <t>日本火災学会 編</t>
  </si>
  <si>
    <t>火災を取巻く大規模地震や異常気象、社会情勢・環境の変化に伴う多くの防火研究情報を網羅し、図表や写真も豊富に収録。法令・規格類も見直すとともに、火災統計・火災年表の追記や、火災時の避難行動の内容もより充実。</t>
  </si>
  <si>
    <t>A5・1580ページ</t>
  </si>
  <si>
    <t>9784320057890</t>
  </si>
  <si>
    <t>ワイン用 葡萄品種大事典</t>
  </si>
  <si>
    <t>Jancis Robinson、Julia Harding、José Vouillamoz／後藤奈美　監訳</t>
  </si>
  <si>
    <t>本事典は、ワイン界の第一人者による圧倒的な情報量の多さと正確さを誇る網羅的なワイン用ブドウ品種の解説書である。ワイン用に世界各地で生産されるブドウ栽培品種1、368種を取り上げ、各品種の解説のみならず、その品種から作られるワインの多様性にも触れるなど広がりを持たせた内容である。</t>
  </si>
  <si>
    <t>B5・1500ページ</t>
  </si>
  <si>
    <t>88</t>
  </si>
  <si>
    <t>9784385162522</t>
  </si>
  <si>
    <t>世界の神話大図鑑</t>
  </si>
  <si>
    <t>フィリップ・ウィルキンソン　ほか／林啓恵、飯原裕美　訳</t>
  </si>
  <si>
    <t>ギリシア・ローマ神話から北欧神話、イザナギ・イザナミなど日本の神話、ネイティヴ・アメリカン神話、エジプト神話、アフリカの口承神話、アボリジニ神話まで、世界各地に伝わる多様な神話を集め、豊富な図版や写真を使ってわかりやすく解説。物語としての神話に焦点をあてた構成で、読み物としても楽しめる。</t>
  </si>
  <si>
    <t>9784385159034</t>
  </si>
  <si>
    <t>日本映画作品大事典</t>
  </si>
  <si>
    <t>山根貞男　編</t>
  </si>
  <si>
    <t>1908年から2018年までの日本映画作品を対象とした、空前のデータベース。収録した監督数は約1300、映画作品数は約19500。監督名を見出しに（五十音順）、公開年月日順に作品を配列し、ほとんどの作品にあらすじなどの解説を付す。</t>
  </si>
  <si>
    <t>B5判・1072ページ</t>
  </si>
  <si>
    <t>B5・600ページ</t>
  </si>
  <si>
    <t>9784469062359</t>
  </si>
  <si>
    <t>21世紀スポーツ大事典</t>
  </si>
  <si>
    <t xml:space="preserve">中村敏雄、髙橋健夫、寒川恒夫、友添秀則　編集主幹 </t>
  </si>
  <si>
    <t>ルール、技術・戦術、歴史、オリンピックはもとより、人種、ジェンダー、障がい者、メディア、経済、政策、法、倫理、芸術に至るまで、26のテーマを第一線の約400人が解説。最新の“知”が網羅された、スポーツ研究には必須の事典。図版も多数掲載。さらにオリンピック種目など約250の競技のルールや用具も詳解。</t>
  </si>
  <si>
    <t>2015年1月刊行</t>
  </si>
  <si>
    <t>B5・1378ページ</t>
  </si>
  <si>
    <t>9784473044891</t>
  </si>
  <si>
    <t>有職故実から学ぶ 年中行事百科</t>
  </si>
  <si>
    <t>日本の生活文化を語る上で欠かせない「年中行事」。有職故実研究家による説明と豊富な文献・図版資料、そして老舗料亭「西陣　魚新」による雅やかな有職料理などで、総数130以上の行事や通過儀礼を紹介する充実の事典です。</t>
  </si>
  <si>
    <t xml:space="preserve">9784621308202	</t>
  </si>
  <si>
    <t>図書館情報学事典</t>
  </si>
  <si>
    <t>日本図書館情報学会　編</t>
  </si>
  <si>
    <t>図書館の歴史や基礎論、メディア論はもとより、情報へのアプローチ方法や組織化の技術まで、最新の研究知見をもとに執筆。デジタルトランスフォーメーション（DX）社会を見据え、従来の紙のメディアや図書館と、情報や知のシステムとの連続性をわかりやすく解説。</t>
  </si>
  <si>
    <t>9784621307922</t>
  </si>
  <si>
    <t>オックスフォード　出版の事典</t>
  </si>
  <si>
    <t>植村八潮/柴野京子/山崎隆広 監訳</t>
  </si>
  <si>
    <t>新たな環境の変化に合わせ、数百年にわたって知的基盤を担ってきた出版という営みがいかなる要素や条件に基づいて成立してきたのかを可視化する、出版学の総合ガイド。</t>
  </si>
  <si>
    <t>29.ai</t>
  </si>
  <si>
    <t>洋書</t>
  </si>
  <si>
    <t>89</t>
  </si>
  <si>
    <t>台紙31洋書.ai</t>
  </si>
  <si>
    <t>31.ai</t>
  </si>
  <si>
    <t>72_丸善雄松堂</t>
  </si>
  <si>
    <t>丸善雄松堂</t>
  </si>
  <si>
    <t>Cambridge U.P.</t>
  </si>
  <si>
    <t>Wiley</t>
  </si>
  <si>
    <t>Elsevier</t>
  </si>
  <si>
    <t>90</t>
  </si>
  <si>
    <t>608 p.</t>
  </si>
  <si>
    <t>9780199580316</t>
  </si>
  <si>
    <t>Oxford Latin Dictionary 2nd ed.</t>
  </si>
  <si>
    <t>Oxford Languages</t>
  </si>
  <si>
    <t>【オックスフォード羅英辞典 第2版 全2巻】 古典羅英辞典の最高峰とされる1982年の初版を増補改訂。今日の編集技術を駆使し、紙面のデザインやレイアウトを一新したことで格段に使いやすくなっています。収録語数は14万以上で西暦200年以前の700以上の文献から豊富な例文を収録。</t>
  </si>
  <si>
    <t>2012年3月</t>
  </si>
  <si>
    <t>2 Vols., 2400 p.</t>
  </si>
  <si>
    <t>Bloomsbury</t>
  </si>
  <si>
    <t>464 p.</t>
  </si>
  <si>
    <t>544 p.</t>
  </si>
  <si>
    <t>640 p.</t>
  </si>
  <si>
    <t>880 p.</t>
  </si>
  <si>
    <t>600 p.</t>
  </si>
  <si>
    <t>288 p.</t>
  </si>
  <si>
    <t>91</t>
  </si>
  <si>
    <t>352 p.</t>
  </si>
  <si>
    <t>400 p.</t>
  </si>
  <si>
    <t>816 p.</t>
  </si>
  <si>
    <t>Sage Pub.</t>
  </si>
  <si>
    <t>1400 p.</t>
  </si>
  <si>
    <t>800 p.</t>
  </si>
  <si>
    <t>326 p.</t>
  </si>
  <si>
    <t>92</t>
  </si>
  <si>
    <t>768 p.</t>
  </si>
  <si>
    <t>93</t>
  </si>
  <si>
    <t>436 p.</t>
  </si>
  <si>
    <t>576 p.</t>
  </si>
  <si>
    <t>624 p.</t>
  </si>
  <si>
    <t>1088 p.</t>
  </si>
  <si>
    <t>World Scientific</t>
  </si>
  <si>
    <t>94</t>
  </si>
  <si>
    <t>9780198830108</t>
  </si>
  <si>
    <t>Physical Chemistry for the Life Sciences, 3rd ed.</t>
  </si>
  <si>
    <t>【アトキンス・生命科学のための物理化学 第3版】物理化学の原理が生命現象にどのように関わっているのかを説明する好評テキストの、12年ぶりの改訂新版です。生化学的分光学、X線回折、分光分析など、生体システムの特性評価に不可欠な技術が新たに盛り込まれています。</t>
  </si>
  <si>
    <t>9780197574614</t>
  </si>
  <si>
    <t>Developmental Biology, 13th ed.</t>
  </si>
  <si>
    <t>【ギルバート・発生生物学 第13版】現代の幅広い発生生物学をバランスのとれた今日的なアプローチで体系的に解説し、この分野のバイブルとされるテキストの改訂新版です。今回、核となる内容と、それ以外を明確に切り分け、本書を参照する初学者と研究者の両方のニーズを満たすよう工夫しています。</t>
  </si>
  <si>
    <t>944 p.</t>
  </si>
  <si>
    <t>9780197583746</t>
  </si>
  <si>
    <t>【クーパー・細胞生物学 第9版】分子生物学と生化学を踏まえて細胞生物学を解説する、訳書でも知られる定評のあるテキストの改訂新版です。簡潔な解説と批判的思考を促す問題で、この分野に必要な基礎と分析力を養います。最新の生化学，分子生物学，細胞生物学の基礎がこの１冊で網羅できます。</t>
  </si>
  <si>
    <t>270 p.</t>
  </si>
  <si>
    <t>450 p.</t>
  </si>
  <si>
    <t>9780197614204</t>
  </si>
  <si>
    <t>Plant Physiology and Development, 7th ed.</t>
  </si>
  <si>
    <t>864 p.</t>
  </si>
  <si>
    <t>9780197619629</t>
  </si>
  <si>
    <t>Evolution, 5th ed.</t>
  </si>
  <si>
    <t>702 p.</t>
  </si>
  <si>
    <t>9781683674290</t>
  </si>
  <si>
    <t>ASM Pr.</t>
  </si>
  <si>
    <t>Manual of Clinical Microbiology, 13th ed.</t>
  </si>
  <si>
    <t>【米国微生物学会・臨床微生物学マニュアル 第13版 全4巻】最も権威ある微生物学レファレンス、4年ぶりの新版！ 国際的な専門家チームによる改訂 でゲノミクス・プロテオミクスの応用をはじめ、病原体に関する最新の知見、診断法、研究室における実務など、新章が追加されています。</t>
  </si>
  <si>
    <t>4 Vols., 3456 p.</t>
  </si>
  <si>
    <t>9781975193447</t>
  </si>
  <si>
    <t>Grant's Atlas of Anatomy, 16th ed./IE</t>
  </si>
  <si>
    <t>【グラント・解剖学アトラス 第16版 IE版】新版ではこれまでと同様に正確さ、優れた教育的手法、臨床的妥当性にもとづき、実用的で使いやすい新機能を追加・強化し視覚的にも魅力的なアトラスとなっています。本書は解剖を学ぶための最も正確な参考書であり、学生にとっての究極のリソースです。</t>
  </si>
  <si>
    <t>896 p.</t>
  </si>
  <si>
    <t>9781975193676</t>
  </si>
  <si>
    <t>Grant's Dissector, 18th ed./IE</t>
  </si>
  <si>
    <t>Detton, Alan J.</t>
  </si>
  <si>
    <t>【グラント・解剖学実習 第18版 IE版】ラボ実習で行われる実際の人体標本の解剖手順を段階ごとに解説し、重要な関連性について学べるテキストブック、改訂第18版。解剖の重要な特徴に焦点を当て、情報をじっくり検討しながら総合的に知識を構築できる構成となっています。</t>
  </si>
  <si>
    <t>9780323834063</t>
  </si>
  <si>
    <t>Adler's Physiology of the Eye, 12th ed.</t>
  </si>
  <si>
    <t>【アドラー・眼生理学 第12版】眼の機能、構造、解剖学の理解を深めるための古典的なベストセラーテキスト「アドラー・眼生理学」、13年ぶりの新版！全面改訂された最新第12版では、最新の分子学、遺伝学、生化学的発見を反映し、眼とその構造の生理学に関する比類ない知識と洞察を提供します。</t>
  </si>
  <si>
    <t>9781975194918</t>
  </si>
  <si>
    <t>【腎臓の病態生理エッセンシャル 第6版】腎機能障害や疾患を引き起こす複雑なメカニズムについて理解を深めるのに欠かせない、ダイナミックな視覚資料や魅力的な学習リソースが満載のテキスト。難しい概念を親しみやすくし、臨床で成功するための基礎を確立するのに有用な一冊です。</t>
  </si>
  <si>
    <t>McGraw-Hill</t>
  </si>
  <si>
    <t>9780826100207</t>
  </si>
  <si>
    <t>Springer Pub.</t>
  </si>
  <si>
    <t>【ヘイル・薬剤と母乳：授乳期薬理学マニュアル 2025-2026年版】本書は、授乳期の薬剤療法を安全に実施するための最良のレファレンスであり、新版では細部にわたって改訂が行われており、エビデンスに基づいた最新の情報を網羅し、医療従事者にとって不可欠な情報を提供します。</t>
  </si>
  <si>
    <t>758 p.</t>
  </si>
  <si>
    <t>9781610027342</t>
  </si>
  <si>
    <t>【米国小児科学会・レッドブック 2024年版】本書は、これまでの伝統を受け継ぎ、多くの小児感染症の症状、病因、疫学、診断、治療に関する最新の臨床ガイダンスを掲載しています。専門知識を結集し、多くの医療分野の専門家にとっても小児感染症やワクチンに関する有用な情報源となるでしょう。</t>
  </si>
  <si>
    <t>1261 p.</t>
  </si>
  <si>
    <t>272 p.</t>
  </si>
  <si>
    <t>1008 p.</t>
  </si>
  <si>
    <t>848 p.</t>
  </si>
  <si>
    <t>9781260463309</t>
  </si>
  <si>
    <t>Katzung's Basic and Clinical Pharmacology, 16th ed.</t>
  </si>
  <si>
    <t>Vanderah, Todd W.</t>
  </si>
  <si>
    <t>【カッツング・薬理学 第16版】権威ある薬理学テキストが新しい内容とUSMLE形式の問題を収載しアップデート！カンナビノイドに関する章、USMLE形式の問題、新しい薬剤の一覧表などを新たに追加しています。世界中の学生たちに長年信頼されてきた包括的なテキストです。</t>
  </si>
  <si>
    <t>1344 p.</t>
  </si>
  <si>
    <t>9781451193282</t>
  </si>
  <si>
    <t>Modern Epidemiology, 4th ed.</t>
  </si>
  <si>
    <t>【ロスマン他著・現代疫学 第4版】進化し続ける疫学分野のゴールドスタンダードとして知られる本書、8年ぶりの新版。疫学研究の原理と方法を包括的にカバーしフルカラーで全面的に改訂され、疫学を公衆衛生・医学に幅広く応用するために欠かせない方法論について信頼性の高い情報を提供しています。</t>
  </si>
  <si>
    <t>【大学生協カタログブックフェア】注文書</t>
    <rPh sb="1" eb="2">
      <t>ダイ</t>
    </rPh>
    <rPh sb="2" eb="3">
      <t>ガク</t>
    </rPh>
    <rPh sb="3" eb="5">
      <t>セイキョウ</t>
    </rPh>
    <rPh sb="16" eb="17">
      <t>チュウ</t>
    </rPh>
    <rPh sb="17" eb="18">
      <t>ブン</t>
    </rPh>
    <rPh sb="18" eb="19">
      <t>ショ</t>
    </rPh>
    <phoneticPr fontId="1"/>
  </si>
  <si>
    <t>発注日</t>
    <rPh sb="0" eb="3">
      <t xml:space="preserve">ハッチュウビ </t>
    </rPh>
    <phoneticPr fontId="1"/>
  </si>
  <si>
    <t>下記のとおり、発注致します。</t>
    <rPh sb="0" eb="2">
      <t xml:space="preserve">カキノ </t>
    </rPh>
    <rPh sb="3" eb="4">
      <t xml:space="preserve">トオリ </t>
    </rPh>
    <rPh sb="10" eb="11">
      <t xml:space="preserve">モウシアゲマス </t>
    </rPh>
    <phoneticPr fontId="1"/>
  </si>
  <si>
    <t>支払方法</t>
    <rPh sb="0" eb="2">
      <t>シハラ</t>
    </rPh>
    <rPh sb="2" eb="4">
      <t>ホウホウ</t>
    </rPh>
    <phoneticPr fontId="1"/>
  </si>
  <si>
    <t>　校費 ・ 私費</t>
    <rPh sb="1" eb="3">
      <t>コウヒ</t>
    </rPh>
    <rPh sb="6" eb="8">
      <t>シヒ</t>
    </rPh>
    <phoneticPr fontId="1"/>
  </si>
  <si>
    <t>お名前</t>
    <rPh sb="1" eb="3">
      <t>ナマエ</t>
    </rPh>
    <phoneticPr fontId="1"/>
  </si>
  <si>
    <t>校費・研究費財源</t>
    <rPh sb="0" eb="2">
      <t>コウヒ</t>
    </rPh>
    <rPh sb="3" eb="6">
      <t>ケンキュウヒ</t>
    </rPh>
    <rPh sb="6" eb="8">
      <t>ザイゲン</t>
    </rPh>
    <phoneticPr fontId="1"/>
  </si>
  <si>
    <t>ご所属</t>
    <rPh sb="1" eb="3">
      <t>ショゾク</t>
    </rPh>
    <phoneticPr fontId="1"/>
  </si>
  <si>
    <t>受取方法</t>
    <rPh sb="0" eb="2">
      <t>ウケトリ</t>
    </rPh>
    <rPh sb="2" eb="4">
      <t>ホウホウ</t>
    </rPh>
    <phoneticPr fontId="1"/>
  </si>
  <si>
    <t>　店頭 ・ 配達</t>
    <rPh sb="1" eb="3">
      <t>テントウ</t>
    </rPh>
    <rPh sb="6" eb="8">
      <t>ハイタツ</t>
    </rPh>
    <phoneticPr fontId="1"/>
  </si>
  <si>
    <t>TEL／内線</t>
    <rPh sb="4" eb="6">
      <t>ナイセン</t>
    </rPh>
    <phoneticPr fontId="1"/>
  </si>
  <si>
    <t>お届け先</t>
    <rPh sb="1" eb="2">
      <t>トド</t>
    </rPh>
    <rPh sb="3" eb="4">
      <t>サキ</t>
    </rPh>
    <phoneticPr fontId="1"/>
  </si>
  <si>
    <t>メール</t>
    <phoneticPr fontId="1"/>
  </si>
  <si>
    <t>入荷連絡・納品について</t>
    <rPh sb="0" eb="2">
      <t>ニュウカ</t>
    </rPh>
    <rPh sb="2" eb="4">
      <t>レンラク</t>
    </rPh>
    <rPh sb="5" eb="7">
      <t>ノウヒン</t>
    </rPh>
    <phoneticPr fontId="1"/>
  </si>
  <si>
    <t>↓カタログNOを入力してください。書名・出版社・ISBN・価格が自動表示されます。</t>
    <rPh sb="8" eb="10">
      <t>ニュウリョク</t>
    </rPh>
    <rPh sb="17" eb="19">
      <t>ショメイ</t>
    </rPh>
    <rPh sb="20" eb="23">
      <t>シュッパンシャ</t>
    </rPh>
    <rPh sb="29" eb="31">
      <t>カカク</t>
    </rPh>
    <rPh sb="32" eb="34">
      <t>ジドウ</t>
    </rPh>
    <rPh sb="34" eb="36">
      <t>ヒョウジ</t>
    </rPh>
    <phoneticPr fontId="1"/>
  </si>
  <si>
    <t>＊表示金額は割引前の金額です</t>
    <rPh sb="1" eb="3">
      <t>ヒョウジ</t>
    </rPh>
    <rPh sb="3" eb="5">
      <t>キンガク</t>
    </rPh>
    <rPh sb="6" eb="8">
      <t>ワリビキ</t>
    </rPh>
    <rPh sb="8" eb="9">
      <t>マエ</t>
    </rPh>
    <rPh sb="10" eb="12">
      <t>キンガク</t>
    </rPh>
    <phoneticPr fontId="1"/>
  </si>
  <si>
    <t>NO</t>
    <phoneticPr fontId="1"/>
  </si>
  <si>
    <t>書名</t>
    <rPh sb="0" eb="2">
      <t>ショメイ</t>
    </rPh>
    <phoneticPr fontId="1"/>
  </si>
  <si>
    <t>出版社</t>
    <rPh sb="0" eb="3">
      <t>シュッパンシャ</t>
    </rPh>
    <phoneticPr fontId="1"/>
  </si>
  <si>
    <t>ISBN</t>
    <phoneticPr fontId="1"/>
  </si>
  <si>
    <t>数量</t>
    <rPh sb="0" eb="2">
      <t xml:space="preserve">スウリョウ </t>
    </rPh>
    <phoneticPr fontId="1"/>
  </si>
  <si>
    <t>単位</t>
    <rPh sb="0" eb="2">
      <t xml:space="preserve">タンイ </t>
    </rPh>
    <phoneticPr fontId="1"/>
  </si>
  <si>
    <t>税込価格</t>
    <rPh sb="0" eb="2">
      <t>ゼイコ</t>
    </rPh>
    <rPh sb="2" eb="4">
      <t>カカク</t>
    </rPh>
    <phoneticPr fontId="1"/>
  </si>
  <si>
    <t>金額</t>
    <rPh sb="0" eb="2">
      <t>キンガク</t>
    </rPh>
    <phoneticPr fontId="1"/>
  </si>
  <si>
    <t>式</t>
    <phoneticPr fontId="1"/>
  </si>
  <si>
    <t>合計冊数</t>
    <rPh sb="0" eb="2">
      <t>ゴウケイ</t>
    </rPh>
    <rPh sb="2" eb="4">
      <t>サッスウ</t>
    </rPh>
    <phoneticPr fontId="1"/>
  </si>
  <si>
    <t>合計金額</t>
    <rPh sb="0" eb="2">
      <t>ゴウケイ</t>
    </rPh>
    <rPh sb="2" eb="4">
      <t>キンガク</t>
    </rPh>
    <phoneticPr fontId="1"/>
  </si>
  <si>
    <t>備考</t>
    <rPh sb="0" eb="2">
      <t xml:space="preserve">ビコウ </t>
    </rPh>
    <phoneticPr fontId="1"/>
  </si>
  <si>
    <t>　←見たいカテゴリを選択してください</t>
    <rPh sb="2" eb="3">
      <t>ミ</t>
    </rPh>
    <rPh sb="10" eb="12">
      <t>センタク</t>
    </rPh>
    <phoneticPr fontId="1"/>
  </si>
  <si>
    <t>カタログNO</t>
    <phoneticPr fontId="1"/>
  </si>
  <si>
    <t>本体価格</t>
    <rPh sb="0" eb="2">
      <t>ホンタイ</t>
    </rPh>
    <rPh sb="2" eb="4">
      <t>カカク</t>
    </rPh>
    <phoneticPr fontId="1"/>
  </si>
  <si>
    <t>中分類台紙</t>
  </si>
  <si>
    <t>9784295021407</t>
  </si>
  <si>
    <t>統計学の基礎から学ぶExcelデータ分析の全知識 改訂2版</t>
  </si>
  <si>
    <t>三好大悟</t>
  </si>
  <si>
    <t>基礎からよくわかるExcelデータ分析の決定版！さまざまなビジネス課題を数字で解決する手法、それが「データ分析」です。学生やビジネスパーソンにいまや欠かせない「データ分析」のノウハウがしっかり身につくように、その基礎となる統計学から丁寧に説明しています。</t>
  </si>
  <si>
    <t>2025年3月刊行</t>
  </si>
  <si>
    <t>9784320115781</t>
  </si>
  <si>
    <t>数理統計学史</t>
  </si>
  <si>
    <t>Prakash Gorroochurn/鎌倉稔成 他訳</t>
  </si>
  <si>
    <t>本書では、現代における数理統計学の礎を築いた巨人たちがぶつかりあい、自分たちが考える確率とは何か、誤差とは何か、誤差を含むデータから正しく推論するためにはどうしたらよいか、などの論争から、彼らが何を思い、何を考え、何を目指したのか、が詳細に示される。</t>
  </si>
  <si>
    <t>2025年5月刊行</t>
  </si>
  <si>
    <t>B5・712ページ</t>
  </si>
  <si>
    <t>9784320115743</t>
  </si>
  <si>
    <t>ノンパラメトリック統計学</t>
  </si>
  <si>
    <t>白石高章</t>
  </si>
  <si>
    <t>本書では、通常記述されている一様性の検定法以外に、順位に基づくロバスト(頑健な)点推定、信頼領域、様々なシングルステップの多重比較検定、より検出力の高いマルチステップ(多段階)の多重比較検定である閉検定手順、同時信頼区間についても論述している。</t>
  </si>
  <si>
    <t>A5・436ページ</t>
  </si>
  <si>
    <t>9784764907409</t>
  </si>
  <si>
    <t>数理統計の基礎</t>
  </si>
  <si>
    <t>阪本 雄二</t>
  </si>
  <si>
    <t>豊富な演習問題と解答により、数理統計の基礎をしっかり身につけられる。【目次】統計学とは／データの要約／確率変数／多変量確率変数／確率変数の変換と積率母関数／標本分布／統計的推定／仮説検定／複数の母集団の平均と分散の推測／複数の比率の推測／変量関係の推測</t>
  </si>
  <si>
    <t>2025年03月刊行</t>
  </si>
  <si>
    <t>9784764907591</t>
  </si>
  <si>
    <t>芯まで身につく はじめての統計学</t>
  </si>
  <si>
    <t>分寺 杏介</t>
  </si>
  <si>
    <t>文理問わず統計学を無理なく学ぶための入門書！【目次】何のために統計学を学ぶのか／「データ」と「変数」／ 1変数の可視化と記述統計量／2変数の関係性の記述／回帰分析／母集団と標本／確率変数としての「データ」／よく使われる確率分布／標本分布／推定／統計的仮説検定の考え方</t>
  </si>
  <si>
    <t>2025年09月刊行</t>
  </si>
  <si>
    <t>B5・280ページ</t>
  </si>
  <si>
    <t>9784785316075</t>
  </si>
  <si>
    <t>現場で使うための統計学ハンドブック</t>
  </si>
  <si>
    <t>石綿元</t>
  </si>
  <si>
    <t>統計学の基本的手法を網羅した、“ハンドブック的に”使えるテキスト。前半の「数学」ではあえて式展開や計算をなるべく詳しく記述し、後半の「推測統計」では図を用いながら手順全体を丁寧に解説した。現実の問題に近い具体例や、現実のデータを用いる解析例も多く取り上げた。</t>
  </si>
  <si>
    <t>9784807920723</t>
  </si>
  <si>
    <t>Pythonで学ぶ統計学入門　第２版</t>
  </si>
  <si>
    <t>T. Haslwanter/小寺正明 訳</t>
  </si>
  <si>
    <t>【統計の基礎】と【仮説検定】を中心に解説．物理学，生物学，医学で使う統計解析の多くに対応．Ⅰ部でPythonの入門，Ⅱ部で統計解析の入門，Ⅲ部で高度な統計解析の手順を学ぶ．</t>
  </si>
  <si>
    <t>2025年1月</t>
  </si>
  <si>
    <t>9784274233852</t>
  </si>
  <si>
    <t>非線形最適化法 —数理的基礎とPythonによる実装—</t>
  </si>
  <si>
    <t>成島康史、中山舜民、矢部博　著</t>
  </si>
  <si>
    <t>非線形最適化に焦点を当て、そのうちの無制約最適化・制約付き最適化それぞれについて、代表的なアルゴリズムとその収束に関する数理を丁寧に詳解。Pythonによるサンプルコードを付けており、数理と実装を一挙両得に習得できる。本文中はできるだけ省略なしに数式を展開し、読みやすさにも配慮。</t>
  </si>
  <si>
    <t>2025年8月刊行</t>
  </si>
  <si>
    <t>9784274233753</t>
  </si>
  <si>
    <t>Pythonで実践する時系列予測の基礎 理論とビジネス応用</t>
  </si>
  <si>
    <t>髙橋威知郎</t>
  </si>
  <si>
    <t>時系列予測の理論とPythonによる実装を体系的に解説。基礎となる数学から始め、ビジネスや研究で実践するためのスキルが身に付くよう丁寧にフォロー。時系列データ分析は、売上予測や需要予測、在庫最適化など、多くの領域で活用されており、その理論と実践を学ぶために必要な知識が身に付く。</t>
  </si>
  <si>
    <t>2025年7月刊行</t>
  </si>
  <si>
    <t>B5変・288ページ</t>
  </si>
  <si>
    <t>9784320115880</t>
  </si>
  <si>
    <t>フィボナッチ数・リュカ数大鑑（上）</t>
  </si>
  <si>
    <t>Thomas Koshy /青木美穂 他訳</t>
  </si>
  <si>
    <t>上巻では、まずはフィボナッチ数とリュカ数の定義から始める。その後、花びらの数や種の螺旋模様、絵画の構図、古代の建造物の比率などといった、自然や生活の中に潜むフィボナッチ数・リュカ数を追究する。その後は黄金比、タイリング、行列式、グラフ理論、組合せ論などの議論を進める。</t>
  </si>
  <si>
    <t>B5・704ページ</t>
  </si>
  <si>
    <t>9784320115897</t>
  </si>
  <si>
    <t>フィボナッチ数・リュカ数大鑑（下）</t>
  </si>
  <si>
    <t>Thomas Koshy /小松尚夫 訳</t>
  </si>
  <si>
    <t>下巻では、上巻で身に着けたパターン認識、推測、証明技術の応用などのスキルやテクニックを駆使し、フィボナッチ数・リュカ数に関する議論を更に発展させていく。上巻に引き続き、歴史的な調査についても引き続き加えることで「魅惑的な数」の壮大な物語に躍動感を与えている。</t>
  </si>
  <si>
    <t>9784320115774</t>
  </si>
  <si>
    <t>公式と例題で学ぶ大学数学の基礎</t>
  </si>
  <si>
    <t>本書は、「数理統計学の本が読めるための数学を身につけること」をゴールとしつつ、公式の証明や抽象的なベクトル空間にも踏み込んだ「幅広い学問に立ち向かうための基礎としての数学を身につけること」にも応える内容となっている。</t>
  </si>
  <si>
    <t>9784320115767</t>
  </si>
  <si>
    <t>位相空間の道標</t>
  </si>
  <si>
    <t>小池直之</t>
  </si>
  <si>
    <t>本書では、位相空間の様々な性質を定義したあと、視覚的に捉えることのできる例を多数取り上げる。位相空間の例を図解することにより、その位相的性質についての本質的意味を掴むことができる。</t>
  </si>
  <si>
    <t>2025年4月刊行</t>
  </si>
  <si>
    <t>A5・278ページ</t>
  </si>
  <si>
    <t>9784320115859</t>
  </si>
  <si>
    <t>ヤング盤の組合せ論</t>
  </si>
  <si>
    <t>岩尾慎介</t>
  </si>
  <si>
    <t>線形代数・代数学の知識を前提としてMacdonaldの教科書の内容を踏襲しながらも、余代数や双代数といった難解な部分に解説を加えることで、対称多項式の入門書を目指した。「解と係数の関係」として対称多項式に触れたことがある読者も、応用を見つけることができるように工夫している。</t>
  </si>
  <si>
    <t>9784320115965</t>
  </si>
  <si>
    <t>数学のための英語教本 第2版</t>
  </si>
  <si>
    <t>服部久美子</t>
  </si>
  <si>
    <t>数学に特化した英語のテキストが改訂！本書の中の多くの実例に触れることにより、構文のしっかりした理解や、数学的な語法の習得などに達することで英語で書かれた数学書を読むことが可能になる。入り口でつまずくことのないように、数学の内容も高校レベルのものから始める。</t>
  </si>
  <si>
    <t>2025年10月刊行</t>
  </si>
  <si>
    <t>9784764907515</t>
  </si>
  <si>
    <t>中学・高校の基本から学ぶAIの数学</t>
  </si>
  <si>
    <t>羽山 博</t>
  </si>
  <si>
    <t>中学・高校レベルの数学知識で、AI・機械学習の理論を無理なく学ぼう！【目次】中学・高校数学のおさらい～AI・機械学習に必要な計算は四則演算だけ！／「変化」を見極めよう～微分法の基本から偏微分まで／相関・回帰分析超入門～微分法と連立方程式の応用</t>
  </si>
  <si>
    <t>2025年07月刊行</t>
  </si>
  <si>
    <t>B5変形・232ページ</t>
  </si>
  <si>
    <t>9784764907577</t>
  </si>
  <si>
    <t>整数論・暗号理論・符号理論</t>
    <phoneticPr fontId="16"/>
  </si>
  <si>
    <t>鈴木 英男</t>
  </si>
  <si>
    <t>この1冊で暗号理論と符号理論の基礎から最先端まで学習できる！【目次】整数論／暗号理論／符号理論</t>
  </si>
  <si>
    <t>B5・382ページ</t>
  </si>
  <si>
    <t>9784764907508</t>
  </si>
  <si>
    <t>いちばんやさしいAI・データサイエンスのための数学入門</t>
  </si>
  <si>
    <t>岡田 朋子</t>
  </si>
  <si>
    <t>中学・高校の数学から、AI・データサイエンスの数学に直感的に接続！【目次】準備／順列，組み合わせ／集合，ベン図／確率／代表値／分散，標準偏差／相関／ベクトルの演算／行列の演算／多項式関数／指数関数／対数関数／微分係数／1変数関数の微分法／1変数関数の積分法</t>
  </si>
  <si>
    <t>2025年05月刊行</t>
  </si>
  <si>
    <t>9784764907249</t>
  </si>
  <si>
    <t>Pythonを使った数値計算入門</t>
    <phoneticPr fontId="16"/>
  </si>
  <si>
    <t>岡本 久、柳澤 優香</t>
  </si>
  <si>
    <t>多種多様な問題を解くことで広い意味での数理科学とコンピュータを学べる。【目次】基礎的な使い方／数値計算の主役／応用／数論の問題／解析学の話題から／さらなる応用／付録A 解答例</t>
  </si>
  <si>
    <t>B5・228ページ</t>
  </si>
  <si>
    <t>9784764906600</t>
  </si>
  <si>
    <t>ポップアップカードのすうり</t>
  </si>
  <si>
    <t>ジョセフ・オルーク／上原 隆平　訳</t>
  </si>
  <si>
    <t>「ポップアップ」のアルゴリズムを楽しく学べる！【目次】平行折り／V字折りと回転運動／騎士のマスク／ポップアップ・スピナー／多面体：剛体折り紙と平坦化／ポップアップデザインのためのアルゴリズム／ポップアップのデザインの困難性／演習問題の解答</t>
  </si>
  <si>
    <t>2025年06月刊行</t>
  </si>
  <si>
    <t>9784627097315</t>
  </si>
  <si>
    <t>クープマン解析</t>
  </si>
  <si>
    <t>薄良彦</t>
  </si>
  <si>
    <t>機械学習や時系列データ解析の現場で注目を集めるクープマン作用素を解説した，待望の和書．理論と数値計算，さらに社会への応用にいたるまで，豊富な計算例を通して理解することができます．</t>
  </si>
  <si>
    <t>9784627063716</t>
  </si>
  <si>
    <t>ストリング図で学ぶ圏論の基礎</t>
  </si>
  <si>
    <t>中平健治</t>
  </si>
  <si>
    <t>抽象化が進み、数学的構造が複雑な圏論の概念。その構造をストリング図で表すことで、数式だけではつかみづらい概念を視覚的に理解できるようになります。自然性や普遍性といった基礎からはじめ、随伴、極限、カン拡張といった圏論の主要な概念を解説していきます。</t>
  </si>
  <si>
    <t>2025年1月刊行</t>
  </si>
  <si>
    <t>菊・256ページ</t>
  </si>
  <si>
    <t>9784627084117</t>
  </si>
  <si>
    <t>世界は圏論でできている</t>
  </si>
  <si>
    <t>ユージニア・チェン／ 川辺治之　訳</t>
  </si>
  <si>
    <t>この世から「数学ぎらい」をなくすことを目指す気鋭の研究者による，常識破りの入門書．「圏論に興味はあるけれど，ほかの本は難しかった」という方，「新しいものの見方や思考法を知りたい」「きっかけがあれば大学レベルの数学に触れてみたい」という方などに発見と示唆を与えてくれる一冊．</t>
  </si>
  <si>
    <t>菊・432ページ</t>
  </si>
  <si>
    <t>9784274233760</t>
  </si>
  <si>
    <t>物理教育の理論と実践</t>
    <phoneticPr fontId="16"/>
  </si>
  <si>
    <t>今井章人、新田英雄、安田淳一郎　共編／一般社団法人日本物理教育学会　監修</t>
  </si>
  <si>
    <t>物理教育研究（PER）の実績をもとに効果的な授業・教材づくりについて解説。物理教育の研究分野は21世紀に入り大きく発展しており、PERの成果を応用すれば、新任の教員でも経験を積んだベテラン教員と同等以上の授業が展開できる。「理科離れ」「物理嫌い」に対する打開策への知見を紹介する。</t>
  </si>
  <si>
    <t>9784320036383</t>
  </si>
  <si>
    <t>量子論の枠組みとその展開</t>
  </si>
  <si>
    <t>西川裕規</t>
  </si>
  <si>
    <t>本書では、ベクトルの初歩的な知識を出発点として、量子論の理論的枠組みを図を描きながら読者とともに考察しながら導入していく。例えば、物理量を古典論の場合と同様に状態の測定値ラベル付き分類と捉え、量子論の物理量による状態分類の様相を図解で導入する。</t>
  </si>
  <si>
    <t>2025年9月刊行</t>
  </si>
  <si>
    <t>9784320036345</t>
  </si>
  <si>
    <t>解析力学入門</t>
  </si>
  <si>
    <t>服部誠</t>
  </si>
  <si>
    <t>本書は量子論の古典極限という視点で解析力学を捉え直すことで、解析力学に現れる物理量がなぜその形になるのか、原理がなぜそうなるのか、物理的理解を与えることを試みている。</t>
  </si>
  <si>
    <t>A5・258ページ</t>
  </si>
  <si>
    <t>9784320036376</t>
  </si>
  <si>
    <t>凝縮系における場の量子論</t>
  </si>
  <si>
    <t>田島裕之</t>
  </si>
  <si>
    <t>物理学を学ぶのにあたり必ずしも、人類が見つけた順に学ぶのが適切とは限らない。伝統的な良書が多い量子多体物理において、昨今の進展を反映した新しいスタイルの教科書があっても良いだろう。</t>
  </si>
  <si>
    <t>9784320036284</t>
  </si>
  <si>
    <t>現代固体物理学入門</t>
  </si>
  <si>
    <t>Amnon Aharony、Ora Entin-Wohlman/都倉康弘 訳</t>
  </si>
  <si>
    <t>現代的な内容を取り入れ、かつ豊富な問題と解答を掲載した自習書としても最適な「固体物理学」の新しい教科書。「固体物理学」は物性物理学、物質・材料科学、材料分析などの先端的な研究の基礎となり、主な大学の物理系、工学系では必須科目とされる学問である。</t>
  </si>
  <si>
    <t>B5・572ページ</t>
  </si>
  <si>
    <t>9784320036369</t>
  </si>
  <si>
    <t>Pythonによるアニーリングマシン入門</t>
  </si>
  <si>
    <t>棚橋耕太郎、中田百科</t>
  </si>
  <si>
    <t>PythonライブラリのPyQUBOを用いて最適化問題をアニーリングマシンで解くためのQUBOを作成する方法、そして結果を解釈するための知識を学ぶことができる。また、組合せ最適化問題を解くための他の手法として、貪欲法、全探索法、数理最適化ソルバーを用いる方法についても紹介する。</t>
  </si>
  <si>
    <t>2025年6月刊行</t>
  </si>
  <si>
    <t>9784764907331</t>
  </si>
  <si>
    <t>物理地学の基礎—演習問題と解説—</t>
  </si>
  <si>
    <t>田中 秀文</t>
  </si>
  <si>
    <t>演習問題と詳細な解説で、基礎が着実に身につく！【目次】惑星としての地球／ 放射性元素と数値年代／測地と重力／地震と断層／地球の熱と温度／地磁気と古地磁気／プレートテクトニクスの幾何学／付録A 第1章の補足／付録B 第3–5章の補足／付録C 第6章の補足／付録D 第7章の補足</t>
  </si>
  <si>
    <t>2025年04月刊行</t>
  </si>
  <si>
    <t>B5・354ページ</t>
  </si>
  <si>
    <t>9784065395660</t>
  </si>
  <si>
    <t>中性子散乱入門</t>
  </si>
  <si>
    <t>柴山充弘</t>
  </si>
  <si>
    <t>分子系を始めとするソフトマターの構造とダイナミクスの研究者(院生、大学研究者、企業研究者)に向けた、第一人者による解説書。必要な数学からはじめるから初学者でもわかりやすい。</t>
  </si>
  <si>
    <t>2025年5月</t>
  </si>
  <si>
    <t>9784065392539</t>
  </si>
  <si>
    <t>入門講義　量子情報科学</t>
  </si>
  <si>
    <t>量子力学と情報科学との融合が織りなす新領域、「量子情報科学」。近年の発展著しいこの分野を、量子コンピュータ・量子暗号・量子通信の3つを軸として、基礎から最前線まで見渡す。量子時代を担う若手に必携の一冊！</t>
  </si>
  <si>
    <t>2025年4月</t>
  </si>
  <si>
    <t>9784065404867</t>
  </si>
  <si>
    <t>XAFSの基礎と応用　第2版</t>
  </si>
  <si>
    <t>日本XAFS研究会・編</t>
  </si>
  <si>
    <t>XAFSのバイブルが待望の改訂！　理論・解析法はもちろん、放射光を利用した測定系、時間・空間分解測定や発展的手法までを、第一線の研究者がていねいに解説。 XAFSのすべてがわかる。研究者必携の一冊！</t>
  </si>
  <si>
    <t>2025年8月</t>
  </si>
  <si>
    <t>9784065395738</t>
  </si>
  <si>
    <t>スピン流の物理</t>
  </si>
  <si>
    <t>塩見雄毅</t>
  </si>
  <si>
    <t>スピン(磁気モーメント)の基礎から順を追って説明し、研究に必要なスピン流の基礎物理を解説。必要以上に難解に書くのではなく、全て式を追えるレベルにした。実験の原理もていねいに説明。理論と実験の両方の知識が身につく。</t>
  </si>
  <si>
    <t>9784794227911</t>
  </si>
  <si>
    <t>すべては量子力学のせい</t>
    <phoneticPr fontId="16"/>
  </si>
  <si>
    <t>ジェレミー・ハリス/広林茂 訳</t>
  </si>
  <si>
    <t>あなたの人生に、量子力学はどういう意味を持っているか？自由意志から死や意識、社会制度の基盤まで、実はあらゆることに関係するはずの量子力学の「意味」に関する大論争を解説！難しい数式は一切ナシ。量子力学の奇妙さ、面白さ、量子力学がなぜ重要なのかをわかりやすく教える一冊。</t>
  </si>
  <si>
    <t>9784621310786</t>
  </si>
  <si>
    <t>流体力学の計算手法　原著４版</t>
  </si>
  <si>
    <t>大島伸行、坪倉誠、小林敏雄　訳</t>
  </si>
  <si>
    <t>数値流体力学(CFD)について、実践的に使いこなすために有益な基礎知識を扱った専門書。本書での学びを通じて、CFDツールにより良い解析ができるように導く。</t>
  </si>
  <si>
    <t>9784621310571</t>
  </si>
  <si>
    <t>物質の電子状態　原書2版　上</t>
  </si>
  <si>
    <t>R. M. マーチン／寺倉清之、寺倉郁子　訳</t>
  </si>
  <si>
    <t>物質の電子状態を計算で明らかにするための基盤的な理論を詳細に解説する、計算物理学を学ぶ学生にはバイブル的な教科書。上巻では、理論的研究を概観し、基礎理論を説明。</t>
  </si>
  <si>
    <t>9784627171015</t>
  </si>
  <si>
    <t>格子上の場の理論入門</t>
  </si>
  <si>
    <t>柏浩司、大野浩史、富谷昭夫</t>
  </si>
  <si>
    <t>格子QCDの基礎から専門的な研究内容まで初学者向けに整理して説明しながら，より深い理解に役立つ文献を多数紹介しています．研究を始める学生や近隣分野の研究者だけでなく，専門家にも役立つ一冊です．</t>
  </si>
  <si>
    <t>9784320065055</t>
  </si>
  <si>
    <t>創薬天然物化学</t>
  </si>
  <si>
    <t>小池一男 監修</t>
  </si>
  <si>
    <t>有機化学の基礎科目を履修した理系学生を対象とした天然物化学の教科書。構造式や反応式、写真を用いてやさしく解説する。天然物の化学構造の美しさと多彩な生活活性に興味を持って学べるよう配慮されている。</t>
  </si>
  <si>
    <t>B5・520ページ</t>
  </si>
  <si>
    <t>9784764907478</t>
  </si>
  <si>
    <t>ケモ・マテリアルズ・インフォマティクス入門</t>
    <phoneticPr fontId="16"/>
  </si>
  <si>
    <t>（公社）新化学技術推進協会　監／金谷 重彦、蓬莱 尚幸、張 凡</t>
  </si>
  <si>
    <t>化学分野におけるデータサイエンスの初歩が学べる入門書！【目次】Python プログラミングとデータハンドリング／離散型データ(計数データ)の分析／連続型データ(計量データ)の分析／データに潜む類似度・距離の分析／データに潜む変数間の関係をモデル化する手法／化学情報処理</t>
  </si>
  <si>
    <t>2025年08月刊行</t>
  </si>
  <si>
    <t>B5・290ページ</t>
  </si>
  <si>
    <t>9784764907355</t>
  </si>
  <si>
    <t>改訂版 Pythonではじめるマテリアルズインフォマティクス</t>
    <phoneticPr fontId="16"/>
  </si>
  <si>
    <t>木野 日織、ダム ヒョウ-チ</t>
  </si>
  <si>
    <t>ChatGPTを使ってマテリアルズインフォマティクスを実践しよう！【目次】導入／理論／準備／基礎／応用1（等長説明変数）／応用2（非等長説明変数）</t>
  </si>
  <si>
    <t>2025年02月刊行</t>
  </si>
  <si>
    <t>B5・258ページ</t>
  </si>
  <si>
    <t>9784065390320</t>
  </si>
  <si>
    <t>配位子場理論</t>
  </si>
  <si>
    <t>小島憲道、渡辺直寛</t>
  </si>
  <si>
    <t>田辺菅野ダイヤグラムをはじめとした配位子場理論の基礎から、実際の錯体化学への応用までを斯界の第一人者がていねいに解説。様々な物性現象について配位子場理論を応用して解き明かす。</t>
  </si>
  <si>
    <t>9784065385906</t>
  </si>
  <si>
    <t>PythonとChatGPTを活用する　スペクトル解析実践ガイド</t>
  </si>
  <si>
    <t>稲垣哲也</t>
  </si>
  <si>
    <t>ケモメトリクスと機械学習によるスペクトル解析を、Pythonの使い方と数学の基礎から実践まで一気通貫で解説。サポートページのソースコードですぐに始められる。プログラムの解説動画を購入者限定で無料公開</t>
  </si>
  <si>
    <t>2025年2月</t>
  </si>
  <si>
    <t>9784065396780</t>
  </si>
  <si>
    <t>密度汎関数法による量子化学計算</t>
  </si>
  <si>
    <t>常田貴夫、武次徹也　編　</t>
  </si>
  <si>
    <t>密度汎関数法（DFT）とは何かからはじめて、エネルギー、スペクトル、反応経路、励起状態、大規模分子などを計算する方法をていねいに解説。基底関数や汎関数の選択から、実際の計算結果の評価まで懇切丁寧に説明。各種ソフトウェアの解説も。</t>
  </si>
  <si>
    <t>9784807920747</t>
  </si>
  <si>
    <t>アトキンス生命科学のための物理化学　第３版</t>
  </si>
  <si>
    <t>Peter Atkins　ほか</t>
  </si>
  <si>
    <t>定評のある“生命科学のための物理化学”の教科書。第3版では教材の提示方法が大きく変更され、関連するトピックが数個ずつ配置され，その下にいくつかの節を設けることで全体の見通しが格段によくなり，個々の内容が一目瞭然になったことから，学生にも教える側にも取り組みやすくなっている．</t>
  </si>
  <si>
    <t>2025年3月</t>
  </si>
  <si>
    <t>9784807920112</t>
  </si>
  <si>
    <t>演習で学ぶ化学入門</t>
  </si>
  <si>
    <t>村田滋</t>
  </si>
  <si>
    <t>高校で化学を十分に学ぶ機会のなかった大学生、改めて化学の基礎知識を習得したいと思っている人のための化学の入門教科書。120題に及ぶ「例題」と、各節に2～４，総数60題の「節末問題」（大学入学共通テストの程度の難易度）を収録。</t>
  </si>
  <si>
    <t>9784807920624</t>
  </si>
  <si>
    <t>化学への数学　基本の10章</t>
  </si>
  <si>
    <t>田中一義</t>
  </si>
  <si>
    <t>物理化学で学ぶ数学の問題を170問を収録。すべての問題で解答と計算過程を丁寧に解説。物理化学のテーマごとに紐づけられて問題と解答が配置されており、化学に必要な数学をツールとして身につけると同時に式の組立の背景も学ぶことができる</t>
  </si>
  <si>
    <t>9784807920617</t>
  </si>
  <si>
    <t>分子動力学シミュレーションの基礎理論</t>
  </si>
  <si>
    <t>松林伸幸 編</t>
  </si>
  <si>
    <t>統計力学における数値手法であるMDシミュレーションは，物理，化学，生物，材料，機械など幅広い分野の研究に役立つ技術の一つとなっており，適用範囲は拡大の一途を辿っている．土台となる基礎理論と典型的な解析について理解すれば，自分の興味に応じた研究展開が可能となる．</t>
  </si>
  <si>
    <t>2025年9月</t>
  </si>
  <si>
    <t>9784254180688</t>
  </si>
  <si>
    <t>海の事典 —海の未来を考える—</t>
  </si>
  <si>
    <t>日本海洋学会、日本海洋政策学会　編集</t>
  </si>
  <si>
    <t>海洋に関する科学的知識を解説する，すべての人が海洋について学び行動するための読んで学べる事典。国連総会で採択された「持続可能な開発のための国連海洋科学の10年」決議の実施計画で示された7つの社会目標に沿った章構成で，自然科学・人文社会科学の視点を交え海洋科学の全体像を提示する。</t>
  </si>
  <si>
    <t>9784254161403</t>
  </si>
  <si>
    <t>図説 台風の事典</t>
  </si>
  <si>
    <t>横浜国立大学台風科学技術研究センター　監修／筆保弘徳、おくむら政佳　編</t>
  </si>
  <si>
    <t>気象・工学・社会科学など様々な分野から台風を解説．写真や図版を多用しオールカラーの項目読み切り形式の事典．</t>
  </si>
  <si>
    <t>9784254160826</t>
  </si>
  <si>
    <t>地震の大事典</t>
  </si>
  <si>
    <t>平田直、森田裕一、岩崎貴哉、古村孝志、石山達也、佐藤比呂志、小原一成、西山昭仁、佐竹健治　編</t>
  </si>
  <si>
    <t>地震の仕組みとメカニズムを解説する総合事典。地震学の定本と評された旧版以降の，スマトラ大地震，東北地方太平洋沖地震，熊本地震などの研究成果を踏まえて全面的に内容を一新。地震関係者にとって必携の一冊。</t>
  </si>
  <si>
    <t>9784320046931</t>
  </si>
  <si>
    <t>恐竜の時代</t>
  </si>
  <si>
    <t>髙嶋礼詩、安藤寿男 編</t>
  </si>
  <si>
    <t>最新かつ多岐にわたる内容を体系的にまとめており、本書を読むことにより、現時点で明らかになっている中生代の地球のほぼすべての知見を得ることができる。初学者や他分野の研究者でも理解しやすいよう、カラーの地質図や模式図を独自に作成し、写真を含めて数多く盛り込んだ。</t>
  </si>
  <si>
    <t>A5・484ページ</t>
  </si>
  <si>
    <t>9784764907584</t>
  </si>
  <si>
    <t>地球環境を学ぶ</t>
  </si>
  <si>
    <t>寺嶋 光春</t>
  </si>
  <si>
    <t>自然環境と人間活動との関係を、背景にある過程や構造と結び付けて捉える。【目次】地球の成り立ちと地球の内部構造／炭素の存在と循環／水の存在と循環／水質汚濁と富栄養化／大気の汚染／オゾン層破壊／天然資源／化石燃料／太陽エネルギーと地球の熱収支／温室効果ガス／過去の温度変化</t>
  </si>
  <si>
    <t>A5・166ページ</t>
  </si>
  <si>
    <t>9784845120987</t>
  </si>
  <si>
    <t>最新図説　脱炭素の論点　２０２５—２０２６</t>
  </si>
  <si>
    <t>一般社団法人　共生エネルギー社会実装研究所、堀尾正靱、秋澤淳、歌川学、重藤さわ子　編著</t>
  </si>
  <si>
    <t>環境・エネルギー分野の第一線で活躍する執筆陣が、地球温暖化の現状・対策から再生可能エネルギー、カーボンニュートラルによる地域活性化まで、115の主要テーマを図入りでコンパクトに解説。脱炭素の今がわかる!隔年刊行。</t>
  </si>
  <si>
    <t>A5判並製・560ページ</t>
  </si>
  <si>
    <t>9784487818389</t>
  </si>
  <si>
    <t>COSMOS　美しき宇宙の図鑑</t>
  </si>
  <si>
    <t>スミソニアン協会　監修／渡部 潤一　日本語版監修</t>
  </si>
  <si>
    <t>2021年に打ち上げられた、ジェイムズ・ウェッブ宇宙望遠鏡による最新の高解像度写真を数多く収録。最新の研究に基づく宇宙の姿を、観測機器、地球と太陽系、銀河、宇宙の果て、そして、宇宙の誕生から終わりまで、天体の関係を整理した章立てで、網羅的にして過不足なく解説する図鑑。</t>
  </si>
  <si>
    <t>２０２５年８月刊行</t>
  </si>
  <si>
    <t>9784254180695</t>
  </si>
  <si>
    <t>野生動物の保全と管理の事典</t>
  </si>
  <si>
    <t>「野生生物と社会」学会 編／日本哺乳類学会、日本鳥学会　編集協力</t>
  </si>
  <si>
    <t>野生動物の分布拡大と生息数増加により，農林業被害の増加・都市域への出没・感染症など，野生動物とヒトとの軋轢が加速化している。政策が保護から管理に軸足が移ったなか，野生鳥獣類のリスク管理と持続的な資源利用の在り方を行政施策や産業と関連づけ，野生動物管理の原理原則を解説する。</t>
  </si>
  <si>
    <t>9784274228414</t>
  </si>
  <si>
    <t>分子生物学15講 —発展編—</t>
  </si>
  <si>
    <t>清水光弘、胡桃坂仁志　編</t>
  </si>
  <si>
    <t>『ベーシックマスター分子生物学』を一から見直した「学生がわかりやすい」かつ「教師が使いやすい」ことを基本方針とした教科書。基礎部分は「基礎編」に委ね、「分子生物学」の事象に基づいて確立された遺伝子・ゲノム工学の技術・解析法について、多数の図表を用いてわかりやすくまとめた。</t>
  </si>
  <si>
    <t>9784309254814</t>
  </si>
  <si>
    <t xml:space="preserve"> 世界の動物　大図鑑【コンパクト版】</t>
  </si>
  <si>
    <t>デイヴィッド・バーニー総監修</t>
  </si>
  <si>
    <t>待望の本格総合図鑑！　哺乳類、鳥類、爬虫類、両生類、魚類、昆虫などの無脊椎動物、2,000種以上収録。写真図版3,500点。学術的な再編を盛り込んだ最新版、最新データの決定版！</t>
  </si>
  <si>
    <t>632ページ</t>
  </si>
  <si>
    <t>9784320058491</t>
  </si>
  <si>
    <t>生態学の教科書</t>
  </si>
  <si>
    <t>門脇浩明、立木佑弥</t>
  </si>
  <si>
    <t>本書は、理論・統計・プログラミングの3要素をうまくブレンドさせ、統計ソフトRを用いて独学可能な教科書として執筆されており、生態学の基本となる知識と技能を取得できる。統計ソフトRを用いたこれら3つの要素についてのトレーニングを通じて、生物多様性や環境問題に対する直感的理解を目指す。</t>
  </si>
  <si>
    <t>B5変・252ページ</t>
  </si>
  <si>
    <t>9784320058453</t>
  </si>
  <si>
    <t>Rで学ぶ個体群生態学と統計モデリング</t>
  </si>
  <si>
    <t>岡村寛</t>
  </si>
  <si>
    <t>本書は統計解析を通して最終的にSDGsの問題を解決するという一貫したストーリー性を持った展開となっており、網羅的な知識を与える通常の専門書とは一線を画する。TMB（Template Model Builder）に関する和書がない中で貴重な情報源となりうる。</t>
  </si>
  <si>
    <t>9784320058446</t>
  </si>
  <si>
    <t>形質生態学入門</t>
  </si>
  <si>
    <t>Francesco de Bello/長谷川元洋 他訳</t>
  </si>
  <si>
    <t>本書は、形質データを利用した生態学研究の主要な概念と背景、およびそれらを実際に利用する方法を示すものである。その内容は様々な生態系や栄養段階の生物をカバーしており、形質生態学の概念、ツール、およびトレンドについて手軽に学べるよう設計されている。</t>
  </si>
  <si>
    <t>9784807920655</t>
  </si>
  <si>
    <t>恐竜学入門-かたち・生態・絶滅-第４版</t>
  </si>
  <si>
    <t>真鍋真 監訳/藤原慎一、松本涼子 訳</t>
  </si>
  <si>
    <t>好評を博した前著「恐竜学入門：かたち・生態・絶滅」の最新改訂版。新しい発見とともに太古の姿が明らかになりつつある「恐竜学」の楽しさも実感できる。恐竜学の基礎知識を身につけたい人はもちろんのこと、恐竜をもう一歩科学的な目で捉えたい人にとって最適の入門教科書。</t>
  </si>
  <si>
    <t>B5変・452ページ</t>
  </si>
  <si>
    <t>9784807920679</t>
  </si>
  <si>
    <t>未来を生きるすべての人の教養の生態学</t>
  </si>
  <si>
    <t>日本生態学会、畑田彩、佐賀達矢、丑丸敦史、中田兼介 編</t>
  </si>
  <si>
    <t>持続可能な未来のために、学ぶべき生態学の教養を身につけたい人すべてに有益な一冊。日本生態学会が編集した本書は、数式や難解な専門用語を避け、できる限り平易な言葉で書かれ、今まで生態学を深く学ぶ機会がなかった人たちを意識して書かれている。</t>
  </si>
  <si>
    <t>9784130602600</t>
  </si>
  <si>
    <t>恐竜学</t>
  </si>
  <si>
    <t>小林快次　編</t>
  </si>
  <si>
    <t>恐竜研究の最前線を体系化！　恐竜の分類、進化、生理、生態、そして日本の恐竜について、気鋭の研究者たちが詳述する。初めての日本オリジナルの専門書。恐竜に興味を持つ好奇心旺盛な子どもたちから研究者まで、すべての恐竜ファンのためのバイブル！</t>
  </si>
  <si>
    <t>9784627261716</t>
  </si>
  <si>
    <t>ゲノム多様性解析</t>
  </si>
  <si>
    <t>長田直樹、藤本明洋、河合洋介、五條堀淳、東野俊英、木村亮介、松波雅俊</t>
  </si>
  <si>
    <t>ゲノム多様性解析の「対象」「目的」「手法」を順序立てて説明。また、実際に解析できるゲノム配列データで、さまざまな解析手法を1ステップずつ実践できます。これからゲノム多様性解析の世界に入門する研究者におすすめの1冊。</t>
  </si>
  <si>
    <t>台紙01フィールド系図鑑.ai</t>
  </si>
  <si>
    <t>9784254450330</t>
  </si>
  <si>
    <t>家禽の事典</t>
  </si>
  <si>
    <t>日本家禽学会　編</t>
  </si>
  <si>
    <t>家禽の情報を網羅，約200のテーマについて簡潔に解説．〔内容〕歴史／育種・遺伝／形態学的特徴／生理／摂食調節／飼料／飼育管理／衛生／ニワトリ（肉用鶏，卵用鶏，愛玩鶏，闘鶏），ウズラ・キジ，シチメンチョウ，水禽類（アヒル・ガチョウ），ホロホロチョウ，走鳥類（ダチョウ・エミュー）</t>
  </si>
  <si>
    <t>9784254171952</t>
  </si>
  <si>
    <t>カラー図解 水の中の小さな美しい生き物たち</t>
    <phoneticPr fontId="16"/>
  </si>
  <si>
    <t>仲村康秀、山崎博史、田中隼人　編</t>
  </si>
  <si>
    <t>ほぼすべての生物群を含み，姿かたちや生き様も様々である海洋，湖沼および河川などに生息している微小な水生生物のうち，あまり知られていない顕微鏡サイズの生物を紹介．写真やイラストを多用して解説し，分布・生態・行動なども紹介する．</t>
  </si>
  <si>
    <t>9784418242115</t>
  </si>
  <si>
    <t>40-1_世界文化社</t>
  </si>
  <si>
    <t>世界文化社</t>
  </si>
  <si>
    <t>古事記の博物図鑑</t>
  </si>
  <si>
    <t>伊藤弥寿彦</t>
  </si>
  <si>
    <t>1300年前に記された最古の書物『古事記』に登場する動・植・鉱物を、生物研究家である伊藤弥寿彦氏が現代日本に訪ねた圧巻の博物誌。映像ディレクターでもある著者自らが撮影したビジュアルは、古代日本人の豊かな自然観を実感させ、彼らが触れていた自然をいま目の前に見せてくれます。</t>
  </si>
  <si>
    <t>9784254201840</t>
  </si>
  <si>
    <t>人間インタラクション計測ハンドブック</t>
  </si>
  <si>
    <t>産業技術総合研究所　編</t>
  </si>
  <si>
    <t>人間工学的な概念を整理，各々の概念に基づいた設計・評価のために適用可能な人間計測法を解説。〔内容〕人間を測るとは／人間とシステムのインタラクション／実験・観察・調査にあたって考慮すべきこと／人間計測技術</t>
  </si>
  <si>
    <t>2025年11月刊行</t>
  </si>
  <si>
    <t>B5・592ページ</t>
  </si>
  <si>
    <t>9784254172003</t>
  </si>
  <si>
    <t>生き物と温度の事典</t>
  </si>
  <si>
    <t>富永真琴、加塩麻紀子、関原明、永島計、山口良文　編</t>
  </si>
  <si>
    <t>温度（体外および体内）と生物の生理・生態について，微生物から昆虫・植物・動物・ヒトの医学に至るまで，また細胞レベルから臓器・個体・群レベルに至るまで幅広くとりあげ，さまざまな観点から網羅的に解説する．</t>
  </si>
  <si>
    <t>9784254103083</t>
  </si>
  <si>
    <t>寿命の事典</t>
  </si>
  <si>
    <t>鳥羽研二、秋下雅弘、新井康通、石神昭人、石崎達郎、更科功、鈴木隆雄　編集</t>
  </si>
  <si>
    <t>ヒトを中心に医学、疫学、栄養学、生物学等の寿命に関する知見を集大成した本邦初の成書。興味深いコラムも掲載。〔内容〕長寿の秘密／生老死の基礎知識／ヒトの寿命はどのようにして決まるのか？／寿命の環境的要因／疾患と寿命／生体リズム・生活習慣と寿命／不老不死は可能か／他の生物から長寿を学ぶ／寿命研究からわかったこと</t>
  </si>
  <si>
    <t>9784254171891</t>
  </si>
  <si>
    <t>生き物と匂い・フェロモンの事典</t>
  </si>
  <si>
    <t>東原和成、新村芳人、吉原良浩、横須賀誠、菊水健史、岡本雅子　編</t>
  </si>
  <si>
    <t>個々の生物種の嗅覚・フェロモンのメカニズムから生態・進化的背景，利用のされ方まで，生物と匂い・フェロモンのかかわりを幅広く取り上げる，各項目4頁の読み切り形式で解説する中項目事典。</t>
  </si>
  <si>
    <t>9784254180718</t>
  </si>
  <si>
    <t xml:space="preserve">事例で読み解く　環境汚染と健康リスク </t>
    <phoneticPr fontId="16"/>
  </si>
  <si>
    <t>東賢一、水越厚史　編</t>
  </si>
  <si>
    <t>過去に起きた環境汚染の事例や施策をとりあげ，公衆衛生・予防医学の視点に立って，人々の健康を守るために必要な知識をまとめた1冊．医学・医療分野，環境分野の学生や実務者にお薦め．</t>
  </si>
  <si>
    <t>9784254171877</t>
  </si>
  <si>
    <t>バイオデモグラフィ —ヒトと動植物の人口学—</t>
  </si>
  <si>
    <t>ジェームス・R・ケイリー、デボラ・A・ローチ　著／髙田壮則、西村欣也　訳</t>
  </si>
  <si>
    <t>人口学の概念・手法でヒトを含む生物集団の動態を研究する「生物人口学（biodemography）」を，豊富な事例やイラストで基礎から丁寧に解説した入門書．</t>
  </si>
  <si>
    <t>2025年2月刊行</t>
  </si>
  <si>
    <t>A5・544ページ</t>
  </si>
  <si>
    <t>9784254301304</t>
  </si>
  <si>
    <t xml:space="preserve">より良い眠りのための睡眠マネジメント </t>
    <phoneticPr fontId="16"/>
  </si>
  <si>
    <t>公益財団法人神経研究所睡眠健康推進機構　監修／大川匡子、高橋清久　編</t>
  </si>
  <si>
    <t>より良い睡眠をとるため，また自らの睡眠と生活全体のマネジメントのため，睡眠研究の目覚ましい成果から運動や栄養といった健康維持の基本要因，活動や休養も含めた生活習慣，環境の調整等を取り上げ，それぞれの専門からライフスタイル，ライフステージに沿ったアドバイスを見開きで解説．</t>
  </si>
  <si>
    <t>9784274233555</t>
  </si>
  <si>
    <t>機械学習でできる！細胞培養の最適化</t>
  </si>
  <si>
    <t>細胞培養（培地最適化）における機械学習の応用を解説。情報工学や数理統計学の専門知識がなくても理解できるよう、実験科学の視点から基礎や応用事例を紹介。不足しがちだった「機械学習を実験科学にどう活用するか」という実践的なノウハウを提供し、読者の研究の定量性・再現性向上に役立つ内容。</t>
  </si>
  <si>
    <t>B5変・240ページ</t>
  </si>
  <si>
    <t>9784320058477</t>
  </si>
  <si>
    <t>細胞膜　膜と膜タンパク質の生化学</t>
  </si>
  <si>
    <t>Stephen H White、Gunnar von Heijne、Donald M Engelman/遠藤斗志也 他訳</t>
  </si>
  <si>
    <t>本書の中心テーマは、細胞膜の構造的および組織的原理と、それらの原理がどのように機能を可能にしているかである。本書は、脂質二重層の組織化や膜タンパク質の折れたたみ、組み立て、安定性、機能についての生物学的および生物物理学的な基盤を構築することを目的としている。</t>
  </si>
  <si>
    <t>B5・640ページ</t>
  </si>
  <si>
    <t>筋トレ科学の最前線２冊セット</t>
  </si>
  <si>
    <t>石井直方</t>
  </si>
  <si>
    <t>筋トレはすべての人に必要な《生活習慣》です！　「筋肉博士」の愛称で親しまれた著者が長年の研究と自身の実践をもとに、「真に役に立つ筋トレ法」をわかりやすく紹介。トレーニングの効果をどのように測り、比較し、予想するか。最新の研究成果をもとに筋トレをめぐる謎を解き明かします。</t>
  </si>
  <si>
    <t>四六判・合計448ページ</t>
  </si>
  <si>
    <t>9784130602488</t>
  </si>
  <si>
    <t>集団遺伝学・集団ゲノム学入門 原書第4版</t>
  </si>
  <si>
    <t>ダニエル・L・ハートル／藤本明洋、舘田英典　訳</t>
  </si>
  <si>
    <t>定評のある教科書「A Primer of Population Genetics and Genomics　4th ed.」の全訳。医学、農学、生態学などの遺伝データを扱うすべての学生・研究者にとって有用。基礎から説明し、演習問題も豊富なため、講義のテキスト、独習書としても最適。</t>
  </si>
  <si>
    <t>日本農史研究　上・下</t>
    <phoneticPr fontId="16"/>
  </si>
  <si>
    <t>德永光俊</t>
  </si>
  <si>
    <t>上【「生きもの循環」と農法】作物＝光合成生産者、農業者と動物＝運搬者、微生物＝土壌形成者の三者がおりなす生きものたちの循環から農法を再考／下【「創発する風土」と農学】各地の農法はそれぞれの風土と結び付いた「風土農法」であるとともに、それに対応する「風土農学」がある。その意味</t>
  </si>
  <si>
    <t>2025年6月</t>
  </si>
  <si>
    <t>A5変形・計696ページ</t>
  </si>
  <si>
    <t>9784540241055</t>
  </si>
  <si>
    <t>みんなの有機農業技術大事典　共通技術編／作物別編</t>
  </si>
  <si>
    <t>緑肥や天敵利用、不耕起栽培や微生物活用などの基本技術、モミガラや米ヌカ、堆肥などの有機資材、納豆や米ヌカ、石灰や木酢液を利用した防除技術など、化学肥料や農薬を減らそうと農家や研究者が試行錯誤して紡いだ有機農業の技術を集大成。執筆者は約300人、農家約150人が登場。分売不可。</t>
  </si>
  <si>
    <t>B5・総2244ページ</t>
  </si>
  <si>
    <t>9784622097945</t>
  </si>
  <si>
    <t>71-0_みすず書房</t>
  </si>
  <si>
    <t>みすず書房</t>
  </si>
  <si>
    <t>脳のリズム　新装版</t>
  </si>
  <si>
    <t>ジェルジ・ブザーキ／渡部喬光　監訳／谷垣暁美　訳</t>
  </si>
  <si>
    <t>「脳は予測装置であり、その予測能力は、絶え間なく生成しているさまざまなリズムから生じる。」2006年に刊行された原著は、それまで“ノイズ”にすぎないとされていた脳内リズム現象の見方を一変させ、すでに現代の古典となっている。本書はその待望の邦訳。［初版2019年発行］</t>
  </si>
  <si>
    <t>9784627261914</t>
  </si>
  <si>
    <t>インシリコ創薬</t>
  </si>
  <si>
    <t>田中成典、広川貴次、池口満徳　監修</t>
  </si>
  <si>
    <t>広範囲にわたる基礎技術を解説し，最新の研究実例を紹介．分野の概観をつかみ，研究のための基礎を備えられます．企業やアカデミアに関わらず，新しく創薬分野に入ってくる研究・技術者や学生にも，新しい関連技術を学びたい現役の研究・技術者にもおすすめです．</t>
  </si>
  <si>
    <t>菊・264ページ</t>
  </si>
  <si>
    <t>9784875025733</t>
  </si>
  <si>
    <t>ホーム・スウィート・ホーム</t>
  </si>
  <si>
    <t>杉本彩子</t>
  </si>
  <si>
    <t>「生き方の数だけ存在する住まいのかたちを見たい」と家々を訪ねる。蝋人形と住む造形作家夫妻の2LDKや、陶芸家夫妻が蘇らせた築150年の京風町家など、16の「おうち」を俯瞰図と400点以上のオールカラーイラストで巡る考現学！</t>
  </si>
  <si>
    <t>B5変・248ページ</t>
  </si>
  <si>
    <t>9784422220307</t>
  </si>
  <si>
    <t>戦前期東京火災保険特殊地図集成　第10巻</t>
  </si>
  <si>
    <t>辻原万規彦　編・解説</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</si>
  <si>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10巻は小石川区・本郷区を掲載。</t>
  </si>
  <si>
    <t>9784422220314</t>
  </si>
  <si>
    <t>戦前期東京火災保険特殊地図集成　第11巻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</si>
  <si>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11巻は本郷区・下谷区を掲載。</t>
  </si>
  <si>
    <t>9784422220321</t>
  </si>
  <si>
    <t>戦前期東京火災保険特殊地図集成　第12巻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</si>
  <si>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12巻は下谷区・浅草区・本所区を掲載。</t>
  </si>
  <si>
    <t>A3・384ページ</t>
  </si>
  <si>
    <t>9784422220338</t>
  </si>
  <si>
    <t>戦前期東京火災保険特殊地図集成　第13巻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</si>
  <si>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13巻は本所区・深川区を掲載。</t>
  </si>
  <si>
    <t>9784422220345</t>
  </si>
  <si>
    <t>戦前期東京火災保険特殊地図集成　第14巻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</si>
  <si>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14巻は深川区・品川区を掲載。</t>
  </si>
  <si>
    <t>9784422220352</t>
  </si>
  <si>
    <t>戦前期東京火災保険特殊地図集成　第15巻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</si>
  <si>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15巻は品川区を掲載。</t>
  </si>
  <si>
    <t>9784422220369</t>
  </si>
  <si>
    <t>戦前期東京火災保険特殊地図集成　第16巻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</si>
  <si>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16巻は品川区・目黒区を掲載。</t>
  </si>
  <si>
    <t>9784422220376</t>
  </si>
  <si>
    <t>戦前期東京火災保険特殊地図集成　第17巻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</si>
  <si>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17巻は目黒区・大森区を掲載。</t>
  </si>
  <si>
    <t>9784422220383</t>
  </si>
  <si>
    <t>戦前期東京火災保険特殊地図集成　第18巻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</si>
  <si>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18巻は大森区・蒲田区を掲載。</t>
  </si>
  <si>
    <t>9784422220390</t>
  </si>
  <si>
    <t>戦前期東京火災保険特殊地図集成　第19巻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</si>
  <si>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19巻は世田谷区・渋谷区・淀橋区を掲載。</t>
  </si>
  <si>
    <t>9784805509968</t>
  </si>
  <si>
    <t>国宝・中世日本の仏堂</t>
  </si>
  <si>
    <t>伊藤延男　監修/清水擴、藤井恵介　編</t>
  </si>
  <si>
    <t>中世に創建された和様色の強い代表的な10件の中世本堂に加え、さらに近世前期に再建された平安時代からの大寺院3件を加えた計13棟いずれも国宝の仏堂を掲載。専門家による学術的知見を記した解説と写真・図面を一書に収録し、日本建築史研究のみならず日本建築を守り伝えていく基礎資料である。</t>
  </si>
  <si>
    <t>B4・332ページ</t>
  </si>
  <si>
    <t>9784805510773</t>
  </si>
  <si>
    <t>能楽堂の誕生—「日本的近代化」を遂げた劇場空間—</t>
  </si>
  <si>
    <t>辻󠄀槙一郎</t>
  </si>
  <si>
    <t>日本の近代建築の歴史の中で特殊な建築空間である能楽堂は、歌舞伎劇場のように日本的独自性・西洋的要素の両者を備えた「伝統」の二重性をもたずに独自の歴史的展開を遂げてきた。能楽堂の建築空間の実体に迫ることで、従来の劇場史研究にみられた建築的視座の限界を超える試みである。</t>
  </si>
  <si>
    <t>9784487817450</t>
  </si>
  <si>
    <t>図鑑　建築全史</t>
  </si>
  <si>
    <t>バルナバス・カルダー　監修／五十嵐太郎　日本語版監修</t>
  </si>
  <si>
    <t>マンモスの骨で造られた先史時代の家からビルバオのグッゲンハイム美術館まで、あるいはスーダンの日干レンガ造りのモスクからマオリ族の集会所まで、豊富なカラー写真と図版とともに、古今東西の建築をコンパクトに紹介。</t>
  </si>
  <si>
    <t>A4変型・440ページ</t>
  </si>
  <si>
    <t>9784585350033</t>
  </si>
  <si>
    <t>社寺建築を知るための用語集</t>
  </si>
  <si>
    <t>濵島正士　著／文化財建造物保存技術協会　編集協力</t>
  </si>
  <si>
    <t>伝統的な木造建築の歴史研究および文化財建造物の保存修理を長年リードしてきた著者が、日本建築の歴史を考えるうえで重要な用語を豊富な図版資料と共に解説。各地に残された日本の木造建築の構造を理解するための絶好の入門書。</t>
  </si>
  <si>
    <t>B5判・204ページ</t>
  </si>
  <si>
    <t>9784254252750</t>
  </si>
  <si>
    <t>新版ガラス工学ハンドブック</t>
  </si>
  <si>
    <t>矢野哲司、松岡純、中尾泰昌、山本茂　編</t>
  </si>
  <si>
    <t>ガラスの科学・工学の理論から応用まで網羅して詳細に解説した，定評あるハンドブックの改訂新版．研究・解析法の発展や環境・持続性社会を見据えた技術革新などもカバー．</t>
  </si>
  <si>
    <t>B5・964ページ</t>
  </si>
  <si>
    <t>9784274232527</t>
  </si>
  <si>
    <t>ロボット聴覚の基礎 —実環境での音源定位・分離技術—</t>
  </si>
  <si>
    <t>中臺一博、糸山克寿</t>
  </si>
  <si>
    <t>機械に聴覚を実装するための技術「ロボット聴覚」の入門書。原理からPythonコードによる具体的な実装例までを解説しており、その全容を学ぶことができる。音響信号処理の基本的な理論の説明にはじまり、ロボット聴覚において重要な音源定位、音源追跡、音源分離のアルゴリズムを丁寧に説明する。</t>
  </si>
  <si>
    <t>9784274233395</t>
  </si>
  <si>
    <t xml:space="preserve">機械設計失敗事典 —99の事例から学ぶ正しい設計法— </t>
  </si>
  <si>
    <t>飯田眞</t>
  </si>
  <si>
    <t>機器の不具合等によって発生した重大事故や、失敗事例を通して、事故発生原因の技術的な深掘りと対策案を示すことで、同様の不具合を起こさないために設計段階で何をすべきかを、具体的に解説。「失敗は開発にはつきもの。失敗＝ノウハウ」というスタンスの元、前向きな気持ちで機械設計に挑める構成。</t>
  </si>
  <si>
    <t>9784320082335</t>
  </si>
  <si>
    <t>構造解析のための有限要素法</t>
  </si>
  <si>
    <t>北村充</t>
  </si>
  <si>
    <t>本書は構造解析のための有限要素法に焦点を当て、基本となるアイソパラメトリック要素から、物体の変形を適切に表現するように開発された高性能な要素の理論と特徴をわかりやすく説明する。構造解析に携わる方にとって重要となる各種要素の特性理解のために、ハンドブックとなる 1 冊。</t>
  </si>
  <si>
    <t>9784764907393</t>
  </si>
  <si>
    <t>初学者のための画像メディア工学</t>
  </si>
  <si>
    <t>田中 賢一</t>
  </si>
  <si>
    <t>撮像デバイス、表示デバイスなどのハードウェアにも軸足を置いた基礎的な教科書！【目次】 画像工学の歴史的概観／フーリエ変換／半導体素子／画像入力デバイス／テレビジョン／ディジタル信号の伝送／電子ディスプレイ／プリンタ／光と画像／画像処理の基礎／画像のフォーマットならびに画像符号化</t>
  </si>
  <si>
    <t>B5・170ページ</t>
  </si>
  <si>
    <t>9784065386163</t>
  </si>
  <si>
    <t>ROS2とPythonで作って学ぶAIロボット入門　改訂第2版</t>
  </si>
  <si>
    <t>出村公成、萩原良信、升谷保博、タン ジェフリー トゥ チュアン</t>
  </si>
  <si>
    <t>ROS 2 Humbleにしっかり対応した改訂版。人工知能とロボット工学の俯瞰的な知識を、手を動かしながら学ぼう！　開発環境・プログラムへのサポートが充実しているから、すぐに実践できる。不動のロングセラー！</t>
  </si>
  <si>
    <t>9784065395851</t>
  </si>
  <si>
    <t>基盤モデルとロボットの融合</t>
  </si>
  <si>
    <t>河原塚健人、松嶋達也</t>
  </si>
  <si>
    <t>LLMを超え、より大規模でマルチモーダルな「基盤モデル」がロボットを変える！　基盤モデルでロボットの何が変わるのか、どう使えばいいのか。この分野を牽引する二人が「フィジカルAI時代」の中核技術を徹底解説。</t>
  </si>
  <si>
    <t>9784627651135</t>
  </si>
  <si>
    <t>風力エネルギーハンドブック（第3版）</t>
  </si>
  <si>
    <t>Burton、Jenkins、Bossanyi、Sharpe、Graham／吉田茂雄　監訳</t>
  </si>
  <si>
    <t>風力発電の技術全般を体系立ててまとめた名著，待望の翻訳．基礎知識から最新の話題まで，実用的な内容を幅広く掲載している．進展著しい洋上風力発電についても最新の情報を扱っており，業界を担う技術者・研究者必携の1冊．</t>
  </si>
  <si>
    <t>9784627614819</t>
  </si>
  <si>
    <t>システム制御理論と統計的機械学習</t>
  </si>
  <si>
    <t>加嶋健司</t>
  </si>
  <si>
    <t>「確率システム論」を軸に，「システム制御理論」と「統計的学習理論」を互いに対応させつつ，両者の考え方を丁寧に解説．システム制御に携わっていて人工知能に関心がある方におすすめです．</t>
  </si>
  <si>
    <t>9784274233159</t>
  </si>
  <si>
    <t>スイッチング電源の原理と設計(第2版)</t>
  </si>
  <si>
    <t>落合政司</t>
  </si>
  <si>
    <t>様々な機器に使用されているスイッチング電源について基本的な原理や設計方法を体系的に解説。電流共振形コンバータ、流共振形コンバータの設計、整流回路、放射ノイズの対策方法について加筆・改訂し、新たな付録としてコンデンサ入力形整流回路におけるダイオードの消弧角と導通期間の資料を追加。</t>
  </si>
  <si>
    <t>9784274233371</t>
  </si>
  <si>
    <t>電気鉄道技術入門(第2版)</t>
  </si>
  <si>
    <t>電気鉄道技術入門編集委員会／持永芳文　編著</t>
  </si>
  <si>
    <t>電気鉄道の歴史や特徴、軌道と構造物、電気車と列車運転、それを支える電力供給、信号保安と運行管理、鉄道通信、駅舎の電気設備、さらに新都市交通システムやリニアモータ式鉄道など、鉄道技術の全体像を俯瞰。統計を最新の数値に直し、陳腐化した内容の簡素化を行い、新技術について紹介している。</t>
  </si>
  <si>
    <t>9784274233722</t>
  </si>
  <si>
    <t xml:space="preserve">産業用電気設備 </t>
    <phoneticPr fontId="16"/>
  </si>
  <si>
    <t>電気学会・産業用電気設備の保全技術調査専門委員会　編</t>
  </si>
  <si>
    <t>産業構造の高度化、情報技術の進展により、電気設備に要求される信頼性、安全性、環境保全性は高度化かつ多様化しており、更新・延命化に対する課題も変化している。電気設備を電気設備システムとして捉え、更新の実現について、電気設備の更新に関わる長期計画の策定から運用までを体系的にまとめた。</t>
  </si>
  <si>
    <t>9784320126718</t>
  </si>
  <si>
    <t>Robotinoで挑む！ ロボカップ・ロジスティクスリーグ入門</t>
  </si>
  <si>
    <t>植村渉</t>
  </si>
  <si>
    <t>本書では実践へ向けて、Robotino Simを活用したシミュレーション環境の構築方法から実機の制御方法までを幅広く取り上げ、Robotino ViewだけでなくROSを使った実践的な制御例を多数掲載。RefBoxの設定や通信方法といった審判プログラムに関する情報も網羅している。</t>
  </si>
  <si>
    <t>B5変・160ページ</t>
  </si>
  <si>
    <t>9784254123036</t>
  </si>
  <si>
    <t>確率的機械学習：入門編 Ⅰ —基礎と線形モデル—</t>
  </si>
  <si>
    <t>ケヴィン・P・マーフィー　著／持橋大地、鈴木大慈　監訳</t>
  </si>
  <si>
    <t>Kevin P. Murphy “Probabilistic Machine Learning: An Introduction” の全訳（2分冊）。基礎の数学からスタートし、機械学習の考え方をじっくり理解することができる決定版テキスト。Ⅰ巻では基礎の数理と線形モデルを扱う。</t>
  </si>
  <si>
    <t>9784254123043</t>
  </si>
  <si>
    <t>確率的機械学習：入門編 Ⅱ —非線形モデル—</t>
  </si>
  <si>
    <t>ケヴィン・P・ マーフィー　著／持橋大地、鈴木大慈　監訳</t>
  </si>
  <si>
    <t>Kevin P. Murphy “Probabilistic Machine Learning: An Introduction” の全訳（2分冊）。機械学習の考え方を理解することができる決定版テキスト。Ⅱ巻では深層ニューラルネットワーク、ノンパラメトリックモデルなどを扱う。</t>
  </si>
  <si>
    <t>B5・420ページ</t>
  </si>
  <si>
    <t>9784254123098</t>
  </si>
  <si>
    <t>意思決定のアルゴリズムⅠ</t>
  </si>
  <si>
    <t>マイケル・J・コッヘンダーファー、ティム・A・ウィーラー、カイル・H・レイ　著／林田智弘、西崎一郎　訳</t>
  </si>
  <si>
    <t>Algorithms for Decision Makingを2分冊で全訳。不確実性下での意思決定のための，数理計画問題の定式化とそれを解くためのアルゴリズムを解説。豊富な例と演習，Juliaによる実装。オールカラー。</t>
  </si>
  <si>
    <t>2025年12月刊行</t>
  </si>
  <si>
    <t>9784254123104</t>
  </si>
  <si>
    <t>意思決定のアルゴリズム Ⅱ</t>
  </si>
  <si>
    <t>遷移と報酬のモデルが既知であると仮定してきたⅠ巻につづき，Ⅱ巻では，強化学習の主題であるモデルが不確実な問題や，状態の不確実性への拡張へと進む。さらに，マルチエージェントシステムを取り上げ，相互作用の不確実性を論じる。</t>
  </si>
  <si>
    <t>9784764907379</t>
  </si>
  <si>
    <t>情報技術者倫理の基礎知識</t>
  </si>
  <si>
    <t>山本 修一郎</t>
  </si>
  <si>
    <t>情報分野に関わる全ての人が知るべき倫理が分かる一冊！【目次】情報技術と倫理／技術者倫理／企業倫理／情報リテラシー／メディアの情報倫理／サイバー空間の情報倫理／SDGsの情報倫理／ソフトウェア開発と倫理／AIと情報倫理／IoTと情報倫理／ロボットと情報倫理／ゲームと情報倫理</t>
  </si>
  <si>
    <t>9784764907454</t>
  </si>
  <si>
    <t>情報処理論—コンピュータの過去・現在・未来—</t>
  </si>
  <si>
    <t>河村 一樹</t>
  </si>
  <si>
    <t>コンピュータサイエンスの基礎的な内容を網羅！【目次】コンピュータハードウェアの歴史／コンピュータソフトウェアの歴史／プログラムの理論と基礎／コンピュータが扱う情報／コンピュータの計算モデル／パソコンの構成／これからのコンピュータ</t>
  </si>
  <si>
    <t>B5・146ページ</t>
  </si>
  <si>
    <t>台紙01知識工学・人工知能.ai</t>
  </si>
  <si>
    <t>9784295021100</t>
  </si>
  <si>
    <t>Pythonで学ぶ画像生成</t>
  </si>
  <si>
    <t>北田俊輔</t>
  </si>
  <si>
    <t>画像生成の基礎から実践までを一冊に凝縮！本書は、今後幅広い分野に応用されうる技術として期待の「画像生成」について、画像生成に関する深層学習技術の基礎と、拡散モデルに焦点を当てて理論と実践を学ぶことを目的とし、Pythonでの実装を示しながらその手法を丁寧に解説しています。</t>
  </si>
  <si>
    <t>B5変型・368ページ</t>
  </si>
  <si>
    <t>9784274233098</t>
  </si>
  <si>
    <t>AI・量子コンピュータにかかわるリスク管理</t>
    <phoneticPr fontId="16"/>
  </si>
  <si>
    <t>坂本静生、宇根正志</t>
  </si>
  <si>
    <t>AIと量子コンピュータが当たり前になる、今後のITシステムのリスク管理について解説。リスク管理を機能させるために重要な考え方や具体的な手法について詳しく解説し、主要なポイントとセルフチェックのためのワークを設けた。今後のリスク管理に必要となる、重要なITガバナンスについても掲載。</t>
  </si>
  <si>
    <t>9784274233616</t>
  </si>
  <si>
    <t>LLMとハルシネーション —基礎と対策—</t>
  </si>
  <si>
    <t>橘秀幸、稲原宗能、髙﨑環、福地成彦</t>
  </si>
  <si>
    <t>生成AIを利用する際に問題となるハルシネーション。一見もっともらしいが、正しくない文章が生成される現象のことで、今後対策が非常に重要となる。ハルシネーションに挑むための土台となる自然言語処理や機械学習の基礎知識、「言語の正しさ」に関する基本的な知見、現時点で考えうる対策法を解説。</t>
  </si>
  <si>
    <t>9784274232572</t>
  </si>
  <si>
    <t>DX時代のプライバシー戦略</t>
    <phoneticPr fontId="16"/>
  </si>
  <si>
    <t>佐藤礼司、橋村洋希</t>
  </si>
  <si>
    <t>行動や購買データをもとにサービスが最適化されることが当然の時代となったが、使い方を間違えれば社会的に非難を受ける可能性がある。顧客の個人データを扱う当事者が実務レベルで適切な対応をとれるよう導く。ビジネスでの個人データ活用の利点と懸念点、関連する法律や技術、対応方法について解説。</t>
  </si>
  <si>
    <t>9784274233685</t>
  </si>
  <si>
    <t xml:space="preserve">機械学習のための確率過程入門(増補改訂版) </t>
    <phoneticPr fontId="16"/>
  </si>
  <si>
    <t>内山祐介</t>
  </si>
  <si>
    <t xml:space="preserve">機械学習の研究成果を専門領域に取り入れるには、道具として使われている確率過程の基礎的な知識が必要不可欠となる。数学的な厳密性は犠牲としながらも、機械学習の最新の結果を理解するために最低限必要と思われる内容にしぼって、確率過程について解説。増補改訂によって内容を大幅に追加した。 </t>
  </si>
  <si>
    <t>9784274233166</t>
  </si>
  <si>
    <t>やさしく学ぶLLMエージェント</t>
    <phoneticPr fontId="16"/>
  </si>
  <si>
    <t>井上顧基、下垣内隆太、松山純大、成木太音</t>
  </si>
  <si>
    <t>LLMエージェントは、ペルソナ等を生成AIに組み込み、人間の代わりにカスタマーサービス、情報検索、分析、意思決定支援などを自律的に遂行できる。エージェントの能力を最大限に引き出すための対話設計、複数エージェント間の連携制御、ユーザーとのインタラクションデザインなどについて解説。</t>
  </si>
  <si>
    <t>9784274233586</t>
  </si>
  <si>
    <t>言語の数理とLLMの知能 —言葉を計算で繋ぐメカニズム—</t>
  </si>
  <si>
    <t>船蔵颯</t>
  </si>
  <si>
    <t>大規模言語モデルを活用するシステムの研究・開発において、より効果的に課題解決をするためには、LLMがテキストを生成する仕組みの理解や、LLMを強化する方法論に向き合う必要がある。LLM時代における計算言語学の「言語の理論としての側面」と「言語の工学としての側面」に着目した入門書。</t>
  </si>
  <si>
    <t>9784814401307</t>
  </si>
  <si>
    <t>初めてのLangChain</t>
  </si>
  <si>
    <t>Mayo Oshin、Nuno Campos／新井 翔太、嶋田健志　訳</t>
  </si>
  <si>
    <t>プロンプト設計、RAGインデックス構築、会話メモリ、外部ツール連携、自律エージェントについて詳しく説明し、基本理論から実装、テスト、CI/CD、運用監視、継続的改善までの全プロセスをPythonとJavaScriptによる豊富なサンプルコードで丁寧に解説しています。</t>
  </si>
  <si>
    <t>9784814401154</t>
  </si>
  <si>
    <t>直感 LLM</t>
  </si>
  <si>
    <t>Jay Alammar、Maarten Grootendorst／中山光樹　訳</t>
  </si>
  <si>
    <t>本書では、Jupyter Notebookやクラウド上で実際にモデルを動かしながら学べます。Transformerの仕組みをはじめ、テキスト分類、RAG（検索拡張生成）などの技術も図解とともに直感的に理解できます。直感を重視したアプローチでLLMを学びたい読者に最適な一冊。</t>
  </si>
  <si>
    <t>B5変・424ページ</t>
  </si>
  <si>
    <t>9784814401277</t>
  </si>
  <si>
    <t>高リスク分野のための機械学習</t>
  </si>
  <si>
    <t>Patrick Hall、James Curtis、Parul Pandey／高江洲勲、伊東道明、園田道夫、北條孝佳、石川太一　訳</t>
  </si>
  <si>
    <t>機械学習が雇用、融資、保釈、セキュリティなどといった意思決定の分野において活用されるなか、説明責任・プライバシーなどの課題にどう取り組むかを明らかにします。アルゴリズムによる差別やデータ漏洩などの実例を踏まえつつ、機械学習の失敗を未然に防ぐための実践的フレームワークを提示します。</t>
  </si>
  <si>
    <t>B5変・480ページ</t>
  </si>
  <si>
    <t>9784814401260</t>
  </si>
  <si>
    <t>データサイエンスのための数学入門</t>
  </si>
  <si>
    <t>Thomas Nield／江川崇　訳</t>
  </si>
  <si>
    <t>データサイエンスに欠かせない微積分・確率・線形代数・統計を、線形回帰・ロジスティック回帰・ニューラルネットワークといった実践的なアルゴリズムと結びつけて学べるハンズオンガイドです。SymPy、NumPyなどのコード例を通じて直感的に理解し、実際に活用する力を養います。</t>
  </si>
  <si>
    <t>9784320125872</t>
  </si>
  <si>
    <t>機械学習のためのプライバシー保護</t>
  </si>
  <si>
    <t>J. Morris Chang/ 高橋翼 監訳</t>
  </si>
  <si>
    <t>本書の特長は、PPMLの基本的・実践的な手法をコード例 (Python) とともに学べる点である。そのため、プライバシーをどう保護するかの実践的スキルをステップバイステップで身につけることができる。機械学習エンジニアやソフトウェア開発者にも有益な内容となっている。</t>
  </si>
  <si>
    <t>B5変・324ページ</t>
  </si>
  <si>
    <t>9784764907560</t>
  </si>
  <si>
    <t>増補改訂版　ベイズ最適化—適応的実験計画の基礎と実践—</t>
  </si>
  <si>
    <t>今村 秀明、松井 孝太</t>
  </si>
  <si>
    <t>『ベイズ最適化』が更に理解しやすく、実践できる内容に更新！【目次】機械学習による適応的実験計画とベイズ最適化／ブラックボックス関数のベイズモデリング／ベイズ最適化のアルゴリズム／Optuna によるベイズ最適化の実装方法／ベイズ最適化の理論／制約付きベイズ最適化</t>
  </si>
  <si>
    <t>9784764907256</t>
  </si>
  <si>
    <t>学びを深める コンピュータ概論</t>
  </si>
  <si>
    <t>浅井 宗海</t>
  </si>
  <si>
    <t>高校「情報Ⅰ」を学んできた学生のための「コンピュータ概論」の教科書。【目次】コンピュータと情報社会／コンピュータが扱うデータ／メディアとインタフェース／ディジタルデータ／ハードウェア—CPUとメモリ／ハードウェア—周辺装置／ソフトウェア／コンピュータが扱う数値データ</t>
  </si>
  <si>
    <t>B5・282ページ</t>
  </si>
  <si>
    <t>9784764907324</t>
  </si>
  <si>
    <t>システム数理の学び</t>
  </si>
  <si>
    <t>秋吉 政徳、藤岡 淳、西澤 弘毅</t>
  </si>
  <si>
    <t>数理モデリングについての情報学的視点を取り込んだこれまでにない概論。【目次】システム数理の学び／データとモデリング／データに対する統計処理／モデリング: 数学的視点／モデリング: 図的視点／モデリング: 関係的視点／モデリング: 論理的視点／モデリング: 状態遷移的視点</t>
  </si>
  <si>
    <t>9784764907461</t>
  </si>
  <si>
    <t>Python×データサイエンス—入門から実践まで—</t>
  </si>
  <si>
    <t>広瀬 啓雄、池原 翔太、山本 芳人、宇井 隆晴</t>
  </si>
  <si>
    <t>Pythonの基本文法を学習し、データ分析の基礎が身につく！【目次】本書の概要／Python の基礎／制御構文／リスト・タプル・集合・辞書／関数・オブジェクト指向／ライブラリの利用方法／Pandas の使い方／データサイエンスプロジェクト／回帰問題／分類モデル</t>
  </si>
  <si>
    <t>9784764907362</t>
  </si>
  <si>
    <t>Excel／Googleスプレッドシートで学ぶデータサイエンスの基礎</t>
  </si>
  <si>
    <t>徳野 淳子、田中 武之、谷川 衝</t>
  </si>
  <si>
    <t>文系・理系を問わず、スプレッドシートを使って学べるデータサイエンスの教科書！【目次】スプレッドシートの基本操作／データの利活用／データの可視化の基礎／データの可視化の応用／母集団と標本抽出・代表値・外れ値／データのばらつき・箱ひげ図／正規分布／多次元データと相関係数・回帰直線</t>
  </si>
  <si>
    <t>B5・120ページ</t>
  </si>
  <si>
    <t>9784065401408</t>
  </si>
  <si>
    <t>現場で活用するためのAIエージェント実践入門</t>
  </si>
  <si>
    <t>太田真人、宮脇峻平、西見公宏、後藤勇輝、阿田木勇八</t>
  </si>
  <si>
    <t>ヘルプデスク、データ分析、情報収集、マーケティングの具体的なＡＩエージェントの構築方法に加え、評価、改善まで、実践的な知識を学べる本格派の一冊。電通総研をはじめとした３社の取り組みの紹介も！</t>
  </si>
  <si>
    <t>2025年7月</t>
  </si>
  <si>
    <t>台紙02コンピュータ・ネットワーク.ai</t>
  </si>
  <si>
    <t>9784814401024</t>
  </si>
  <si>
    <t>入門 OpenTelemetry</t>
  </si>
  <si>
    <t>Ted Young、Austin Parker／山口能迪　訳</t>
  </si>
  <si>
    <t>OpenTelemetryが提供する、分散トレース、メトリクス、ログ、プロファイルの計装と、そこから得られたテレメトリーを収集するエージェントの標準化、また参照実装となる主要な言語向けライブラリーとエージェントなどについて解説し、OpenTelemetryの概略を理解する書籍。</t>
  </si>
  <si>
    <t>A5・212ページ</t>
  </si>
  <si>
    <t>9784814401017</t>
  </si>
  <si>
    <t>マルチテナントSaaSアーキテクチャの構築</t>
  </si>
  <si>
    <t>Tod Golding／河原哲也、櫻谷広人　訳</t>
  </si>
  <si>
    <t>マルチテナントSaaSはSaaSの中でも複数のユーザが同一のリソースを共有するものを指します。セキュリティやカスタマイズなどに通常のエンジニア向けの本格的なSaaS解説本として総合的なノウハウをまとめ、パターンとベストプラクティスに沿った効率的な開発を提案。</t>
  </si>
  <si>
    <t>B5変・468ページ</t>
  </si>
  <si>
    <t>9784814401031</t>
  </si>
  <si>
    <t>実践 OpenTelemetry</t>
  </si>
  <si>
    <t>Daniel Gomez Blanco／大谷和紀　訳</t>
  </si>
  <si>
    <t>オブザーバビリティ標準としてのOpenTelemetryプロジェクトが提供する、分散トレース、メトリクスなどの仕様と、その実際な計装ライブラリの使い方について具体的に解説。クラウド上の分散アプリケーションを例に、ソフトウェアの設定や計装などについて具体的な例を交えながら解説。</t>
  </si>
  <si>
    <t>9784814401086</t>
  </si>
  <si>
    <t>クラウドFinOps　第2版</t>
  </si>
  <si>
    <t>J.R. Storment、Mike Fuller／松沢敏志、風間勇志、新井俊悟、福田遥、門畑顕博、小原誠　訳</t>
  </si>
  <si>
    <t>FinOpsを推進する中心的存在「FinOps Foundation」の代表が執筆した、FinOpsを学ぶための解説書。FinOpsを実践するための考え方や考慮事項から、エンジニア部門と経理部門がどう連携していくのか、会社全体で推進していくための方法を丁寧に解説します。</t>
  </si>
  <si>
    <t>B5変・488ページ</t>
  </si>
  <si>
    <t>9784065402092</t>
  </si>
  <si>
    <t>Pythonで動かしながら学ぶ　コンピュータネットワーク</t>
  </si>
  <si>
    <t>中山悠</t>
  </si>
  <si>
    <t>著者が独自開発したシミュレータを使って、コンピュータネットワークの挙動をＰｙｔｈｏｎで体感しよう。スイッチング、ルーティング、ＴＣＰのハンドシェイク、輻輳制御、ＴＬＳハンドシェイクが、この一冊でわかる！</t>
  </si>
  <si>
    <t>台紙03プログラミング・言語.ai</t>
  </si>
  <si>
    <t>9784295020929</t>
  </si>
  <si>
    <t>いちばんやさしいGit&amp;GitHubの教本 第3版</t>
  </si>
  <si>
    <t>横田紋奈、宇賀神みずき</t>
  </si>
  <si>
    <t>コマンドラインの操作をちゃんと覚える！実際のワークフローをイメージしながら、実践的なGit/GitHubの使い方が身につく入門書です。switchやrestoreなどの新しいGitコマンドにも対応。初学者にも、すでに使っていて知識を整理・アップデートしたい方にもおすすめです。</t>
  </si>
  <si>
    <t>B5変型・240ページ</t>
  </si>
  <si>
    <t>9784274233838</t>
  </si>
  <si>
    <t>たのしいプログラミング Pythonではじめよう(第2版)</t>
  </si>
  <si>
    <t>Jason R. Briggs／トップスタジオ　訳</t>
  </si>
  <si>
    <t>「プログラミングをしてみたいが難しそう」と二の足を踏んでいる人、「プログラミングをできたら便利だけど勉強はつまらない」と敬遠している人にむけた入門書。大人気のPythonなら覚えることも最小限。面白い例題やパズル、ゲーム作りを楽しみながら、かっこいいプログラミングを満喫できる。</t>
  </si>
  <si>
    <t>B5変・284ページ</t>
  </si>
  <si>
    <t>9784814401222</t>
  </si>
  <si>
    <t>PythonによるWebスクレイピング　第3版</t>
  </si>
  <si>
    <t>Ryan Mitchell／嶋田健志、新井翔太　訳</t>
  </si>
  <si>
    <t>インターネット上の膨大な情報の中から、生成AIや検索エンジンだけでは入手できない本当に必要な情報を得る方法を解説し、データの抽出、データの格納、データ収集後のクリーニング、さらには、JavaScript実行、OCRを含めた自然言語処理など、問題に遭遇した際の対処法まで紹介します。</t>
  </si>
  <si>
    <t>B5変・356ページ</t>
  </si>
  <si>
    <t>9784814400133</t>
  </si>
  <si>
    <t>Terraformではじめる実践IaC</t>
  </si>
  <si>
    <t>伊藤太斉、藤原涼馬</t>
  </si>
  <si>
    <t>インフラストラクチャ・アズ・コード（IaC）を実践したい読者に向けて、IaCを実践する上で最低限知っておきたいTerraformの知識、またAWS上で実際にVPCを作成し、ネットワークやコンテナを構築してCI/CDによるデプロイまでを解説。IaCの実践に役立つ知識についても紹介。</t>
  </si>
  <si>
    <t>9784814401048</t>
  </si>
  <si>
    <t>Gitハンズオンラーニング</t>
  </si>
  <si>
    <t>Anna Skoulikari／原隆文　訳</t>
  </si>
  <si>
    <t>Gitの使い方だけでなくGitの仕組みから学べる入門書。Gitのバージョン管理がどのように機能するのかを視覚的かつ具体的な方法で解説。プログラミングを学んでいる学生、Gitの使用経験のない開発者、データサイエンティスト、テクニカルライターなど、Gitを使う必要がある人に最適です。</t>
  </si>
  <si>
    <t>9784814401208</t>
  </si>
  <si>
    <t>MLOps実装ガイド</t>
  </si>
  <si>
    <t>Yaron Haviv、Noah Gift／井伊篤彦、入江美穂、張凡、樋口千洋　訳</t>
  </si>
  <si>
    <t>さまざまなMLOpsシナリオにデータサイエンスを導入する際に役立つ実践的なガイドブック。効果的なMLOpsパイプラインの構築と構造化、 組織全体でMLOpsを効率的に拡張する方法、一般的なMLOpsユースケースの検討など、MLOps概念の包括的な解説から実践に至るまでを学びます。</t>
  </si>
  <si>
    <t>B5変・396ページ</t>
  </si>
  <si>
    <t>9784814401079</t>
  </si>
  <si>
    <t>ダイナミックリチーミング　第2版</t>
  </si>
  <si>
    <t>Heidi Helfand／永瀬美穂、吉羽龍太郎、原田騎郎、細澤あゆみ　訳</t>
  </si>
  <si>
    <t>効果的にチームの再編成を行う方法を紹介。チームに変化を促し、不測のリスクを回避し、学習やキャリアの停滞、サイロ化を防ぐ方法、集中的なイノベーションのためにチームを分ける方法、知識を共有するためにチームメンバーをローテーションする方法を学びます。チーム再編成の5つのパターンを紹介。</t>
  </si>
  <si>
    <t>9784814401109</t>
  </si>
  <si>
    <t>Linuxカーネルプログラミング　第2版</t>
  </si>
  <si>
    <t>Kaiwan N. Billimoria／武内覚、大岩尚宏　訳</t>
  </si>
  <si>
    <t>Linuxカーネルプログラミングが初めてのエンジニアに対してソースコードからビルドすることからはじめ、カーネルソースコードの修正、モジュールの作成方法を説明します。実際にどのようにプログラミングして活用すればよいのか、その要点と、つまづきやすいポイントなども教えてくれます。</t>
  </si>
  <si>
    <t>B5変・492ページ</t>
  </si>
  <si>
    <t>9784814401185</t>
  </si>
  <si>
    <t>Async Rust</t>
  </si>
  <si>
    <t>Maxwell Flitton、Caroline Morton／中田秀基　訳</t>
  </si>
  <si>
    <t>Rustの非同期処理の特徴としては、ゼロコスト抽象化として設計され、効率的な低レベルコードを生成するので高速性を犠牲にするこなく使えること、async/awaitによりシンプルで直感的に使えること、などが挙げられます。代表的なツールの使い方をマスターできる構成になっています。</t>
  </si>
  <si>
    <t>A5変・284ページ</t>
  </si>
  <si>
    <t>9784814400973</t>
  </si>
  <si>
    <t>クリーンコードクックブック</t>
  </si>
  <si>
    <t>Maximiliano Contieri／田中裕一　訳</t>
  </si>
  <si>
    <t>大規模なコードについて、改善できる部分を特定し、本番のコードに与える影響と対策を解説。JavaScript、PHP、Java、Pythonなどのプログラミング言語の実例を使って、拡張や保守に役立つ方法を学びます。可読性、結合度などの基本的な概念と、それらへの対処方法を解説します。</t>
  </si>
  <si>
    <t>B5変・456ページ</t>
  </si>
  <si>
    <t>9784814401192</t>
  </si>
  <si>
    <t>初めてのGo言語　第2版</t>
  </si>
  <si>
    <t>Jon Bodner／武舎広幸　訳</t>
  </si>
  <si>
    <t>Go言語の全体像をバランスよく解説する定番入門書の改訂版。イディオマティックなGoコードの書き方やGoプロジェクトの設計方法を解説します。開発中のさまざまな場面で役に立つ各種ツールについて解説する章が追加されたほか、各章の最後に内容確認のための練習問題も用意しました。</t>
  </si>
  <si>
    <t>B5変・552ページ</t>
  </si>
  <si>
    <t>9784814400744</t>
  </si>
  <si>
    <t>SQLアンチパターン　第2版</t>
  </si>
  <si>
    <t>Bill Karwin／和田卓人　監訳／児島修　訳</t>
  </si>
  <si>
    <t>リレーショナルデータベースを扱うシステム開発には、陥りやすいアンチパターンが存在します。SQLやデータベース設計を掘り下げ、データモデリングやSQLクエリのロジック、データ駆動アプリケーションのコード設計におけるアンチパターンを紹介し、それらを回避するための実践的な方法を解説。</t>
  </si>
  <si>
    <t>9784814401116</t>
  </si>
  <si>
    <t>エンジニアリングチームのリード術</t>
  </si>
  <si>
    <t>Addy Osmani／村上列　訳</t>
  </si>
  <si>
    <t>著者のGoogle Chromeチームでの10年以上の経験から、エンジニアリングリーダーが、テックチームを効果的にリードする考え方と方法を解説します。ベストプラクティスや実例を通じて、個人とチームが成長し、効果的なエンジニアリング文化を創造するための方法を紹介します。</t>
  </si>
  <si>
    <t>9784814401147</t>
  </si>
  <si>
    <t>エンジニアリング統括責任者の手引き</t>
  </si>
  <si>
    <t>Will Larson／島田浩二　訳</t>
  </si>
  <si>
    <t>初めてエンジニアリング統括責任者の職位についた人が、さまざまな課題に迅速に対応する方法を提示。経営的な観点からも評価する方法、会社全体の人員計画／ビジネス目標／チームのスキルや文化など様々な要素を考慮して、組織にとって最適な技術戦略を策定し、伝える重要性を説明します。</t>
  </si>
  <si>
    <t>9784814401055</t>
  </si>
  <si>
    <t>開発者とアーキテクトのためのコミュニケーションガイド</t>
  </si>
  <si>
    <t>Jacqui Read／宮澤明日香、中西健人、和智右桂　訳</t>
  </si>
  <si>
    <t>ソフトウェアプロジェクトで、誤解があったり賛同が不十分だと、コスト増加、要件不適合などを招きます。本書は、プロジェクトをプレゼンテーションし、ステークホルダーを巻き込む方法を解説。その他、様々な異なる対象者に意図を伝えるための文書や図を作成方法を紹介。</t>
  </si>
  <si>
    <t>9784320125896</t>
  </si>
  <si>
    <t>アート・オブ・クリーンコード</t>
  </si>
  <si>
    <t>Christian Mayer/株式会社ホクソエム 監訳</t>
  </si>
  <si>
    <t>本書には、どんなプログラミング言語にも応用できる普遍的な考え方や、初心者から熟練者まですべてのプログラマが今日から実践できる具体的なヒントがあふれている。日々のバグ探しに疲れを感じている方、もっと効率的にコードを書きたい方、チーム開発でより大きな成果を上げたい方に向けた一冊。</t>
  </si>
  <si>
    <t>9784764907386</t>
  </si>
  <si>
    <t>実践ロボットプログラミング 第3版</t>
    <phoneticPr fontId="16"/>
  </si>
  <si>
    <t>藤井 隆司、板井 陽俊、藤吉 弘亘、石井成郎、鈴木裕利</t>
  </si>
  <si>
    <t>新しいロボットキットLEGO Education SPIKEに対応した、ロボットプログラミング初心者のための1冊！【目次】プログラミングとは／LEGOロボットをプログラムしよう／LEGO ロボットのモータを制御しよう（基礎編）／LEGO ロボットのセンサを利用しよう（基礎編）</t>
  </si>
  <si>
    <t>9784274233470</t>
  </si>
  <si>
    <t>京大研究でわかるサステナビリティ</t>
  </si>
  <si>
    <t>京都大学生存圏研究所</t>
  </si>
  <si>
    <t>サステナビリティは「持続可能性」を指し、近年ではSDGsの概念として広く知られている。京都大学・生存圏研究所の研究成果を基に、サステナビリティが私たちの生活に根ざしたものであることをわかりやすく紹介。イラストや写真を活用し、一般の読者にも理解しやすい内容となっている。</t>
  </si>
  <si>
    <t>9784274233739</t>
  </si>
  <si>
    <t xml:space="preserve">GX実践の教科書 </t>
    <phoneticPr fontId="16"/>
  </si>
  <si>
    <t>パーソルビジネスプロセスデザイン GXソリューション部／中尾悠利子　監修</t>
  </si>
  <si>
    <t>近年、環境への取り組みに関する情報開示要請圧力が強くなっている。こういった情報開示に対応する必要のある企業の総務や経営企画の担当者を主な読者として、CO2排出量の算定から脱炭素経営コンサルティング、排出量削減支援などの、具体的な取組みを行うために必要な情報やノウハウを解説する。</t>
  </si>
  <si>
    <t>四六・224ページ</t>
  </si>
  <si>
    <t>9784130603256</t>
  </si>
  <si>
    <t>質感科学ハンドブック</t>
  </si>
  <si>
    <t>小松英彦、富永昌二、西田眞也　編</t>
  </si>
  <si>
    <t>世界のあらゆる事物が持つ固有の「質感」は、我々の生活に重要な役割を果たしており、近年ではメタバースなどでも注目されている。本書では工学・認知科学・心理学・脳科学などの知見から質感を体系化。基礎から実用面まで最新の知識が一冊で得られる、質感理解の座右の書。</t>
  </si>
  <si>
    <t>9784490211115</t>
  </si>
  <si>
    <t>ミュージアム・マネージメント学の創成と博物館学へのアプローチ</t>
  </si>
  <si>
    <t>日本ミュージアム・マネージメント学会創立30周年記念誌編集委員会　編</t>
  </si>
  <si>
    <t>欧米における博物館学・美術館学の研究成果をはじめ、日本国内における博物館・美術館の運営、制度設計、展示設計、指定管理者制度などに切り込む。執筆は、現役の博物館長、大学教授、コンサルタント、展示業者など多彩。</t>
  </si>
  <si>
    <t>9784585300168</t>
  </si>
  <si>
    <t>調べ物に役立つ　図書館のデータベース　2025年版</t>
  </si>
  <si>
    <t>小曽川真貴</t>
  </si>
  <si>
    <t>図書館で使える主要なデータベースと、ウェブで使える無料のサービスの使用方法を紹介。図書館での蔵書検索や、キーワードを使った検索方法についても、やさしく解説。レポートや研究のために、信頼できる資料にアクセスしたい人…、ユーザーも司書も、図書館にかかわるすべての方々必読の一冊！</t>
  </si>
  <si>
    <t>四六判・248ページ</t>
  </si>
  <si>
    <t>9784585300151</t>
  </si>
  <si>
    <t>デジタルアーカイブ入門</t>
  </si>
  <si>
    <t>柳与志夫、渡邉英徳　責任編集</t>
  </si>
  <si>
    <t>デジタル技術の進化によって、「保存」「記録」の概念は大きな変化を遂げつつある。その中で「真正な記録」を残し、「共有」と「再創造」の場を提供することがデジタルアーカイブ（DA）のあらたな使命となる。日進月歩で変化していくDAにまつわる事象・事項を網羅的に解説。</t>
  </si>
  <si>
    <t xml:space="preserve"> A5判・440ページ</t>
  </si>
  <si>
    <t>9784627975415</t>
  </si>
  <si>
    <t>サイエンス・オブ・サイエンス</t>
  </si>
  <si>
    <t>Wang、Barabasi／三浦、松井、浅谷、坂田、神楽坂　訳</t>
  </si>
  <si>
    <t>科学者の「生産性」は何によって決まる？ 優れた研究を生むのはどのようなチーム？ 論文の「インパクト」の差はなぜ生まれる？科学的インパクトの源泉、生産性と創造性、科学者のキャリアの成功と失敗などの豊富なテーマを考察する、科学技術の現場にかかわるすべての人にとって指針となる一冊。</t>
  </si>
  <si>
    <t>9784872598421</t>
  </si>
  <si>
    <t>レキシコン研究の広がりと深まり</t>
  </si>
  <si>
    <t>眞野美穂、江口清子、小薬哲哉、于一楽　編著</t>
  </si>
  <si>
    <t>本書は目覚ましく進展するレキシコン研究の広がりと深まりを多層的に示すことを目的とする。国内外の第一線で活躍する研究者による最新の成果を収録、語彙意味論的・形態論的研究と統語論的研究を両軸として、類型の異なる複数の言語を対象に多様な理論的枠組みや着眼点から分析を行った論集。</t>
  </si>
  <si>
    <t>9784305710550</t>
  </si>
  <si>
    <t>ゆれる時代の生命倫理</t>
    <phoneticPr fontId="16"/>
  </si>
  <si>
    <t xml:space="preserve">小林亜津子 </t>
  </si>
  <si>
    <t>スマートドラッグ、ケアロボット、美容整形、卵子凍結、精子提供……。技術の発展で生まれる様々な選択肢と情報の洪水に、私たちはどうやって向き合えばいいのか？「こんなときどうする？」という具体的なシチュエーションを挙げながら、生命倫理という切り口でわかりやすく解説。</t>
  </si>
  <si>
    <t>四六判　292ページ</t>
  </si>
  <si>
    <t>9784320006225</t>
  </si>
  <si>
    <t>哲学の道具箱 原著第3版</t>
  </si>
  <si>
    <t>ピーター・フォスル、ジュリアン・バッジーニ/長滝祥司 他訳</t>
  </si>
  <si>
    <t>現代哲学の基本概念について解説した入門書。論理学の基本概念、クリティカル・シンキングの技法、哲学で伝統的に用いられてきた概念区分、いわゆる「大陸系」の哲学の話題など、幅広い材料が扱われている。</t>
  </si>
  <si>
    <t>9784326103515</t>
  </si>
  <si>
    <t>宗教認知科学入門</t>
  </si>
  <si>
    <t>クレア・ホワイト／藤井修平、石井辰典、中分遥、柿沼舞花、佐藤浩輔、須山巨基　訳</t>
  </si>
  <si>
    <t>科学の視点から宗教を見ると、興味深いことがいろいろわかってきた。宗教認知科学は人間の認知が宗教的な思考や行動に果たす役割を、認知科学、進化生物学、心理学、神経科学、人類学などの知見から解明を試みる学際的な新分野。その視点、研究方法、代表的研究を網羅した待望の基礎的文献。</t>
  </si>
  <si>
    <t>9784771039155</t>
  </si>
  <si>
    <t>スコットランド常識学派からプラグマティズムへ</t>
  </si>
  <si>
    <t>青木裕子、大谷弘　編著</t>
  </si>
  <si>
    <t>哲学が疑い、克服すべき対象とされる「常識」。「常識」「コモン・センス」をキーワードにスコットランド常識学派とプラグマティズムの哲学を読み解き、よくあるイメージに尽くされない豊かな英語圏の近代哲学史、思想史の解明に挑む。</t>
  </si>
  <si>
    <t>9784771038981</t>
  </si>
  <si>
    <t>ハンナ・アーレントと共生の〈場所〉論</t>
  </si>
  <si>
    <t>二井彬緒</t>
  </si>
  <si>
    <t>1940年代、アーレントは何を思いパレスチナ人とユダヤ人の共存国家論を論じたのか。初期論考が収められた『ユダヤ論集』から『革命について』『エルサレムのアイヒマン』までを分析。〈場所〉を失い難民となった一人の思想家による、他者と共生する〈場所〉の未来像を示す。</t>
  </si>
  <si>
    <t>9784771038875</t>
  </si>
  <si>
    <t>〈城壁のない都市〉の政治哲学</t>
  </si>
  <si>
    <t>中金聡</t>
  </si>
  <si>
    <t>政治とは無縁の快楽主義者エピクロスが、なぜホッブズ、マルクス、ニーチェのような近代のラディカルな政治思想家たちに多大な影響を及ぼすことになったのか。本書はこの思想史上の謎に挑み、エピクロスの哲学が「誤読」されて政治化する過程をテクストの詳細な分析から明らかにする。</t>
  </si>
  <si>
    <t>9784771039148</t>
  </si>
  <si>
    <t>バウムガルテンとスピノザ論争史</t>
  </si>
  <si>
    <t>津田栞里</t>
  </si>
  <si>
    <t>ライプニッツやヴォルフという初期近代とカント哲学の間に埋もれていたバウムガルテンをスピノザとの対決の歴史のうちに再布置する試み。巻末に・バウムガルテンの実体論図解　・『形而上学』梗概　・『形而上学』第一部第一章第六節試訳を付し、「彷徨える亡霊達」との緊張関係を読む。</t>
  </si>
  <si>
    <t>A5・242ページ</t>
  </si>
  <si>
    <t>9784336076144</t>
  </si>
  <si>
    <t>新編 西周全集　第三巻〈言語・教育編〉</t>
  </si>
  <si>
    <t>新編西周全集編纂委員会　編</t>
  </si>
  <si>
    <t>幕末・維新期における「知の巨人」の新たなる全貌──近代日本の黎明期にさまざまな領域で活躍し、後世に大きな影響を与えた思想家・西周。旧全集では収録されなかったその著訳書、部分的にしか翻刻されていない日記の完全版、新たに発見された書簡などの新資料に、徹底した校訂を加えた決定版新全集。</t>
  </si>
  <si>
    <t>A5・1008ページ</t>
  </si>
  <si>
    <t>9784385162539</t>
  </si>
  <si>
    <t>哲学大図鑑　第2版</t>
  </si>
  <si>
    <t>マーカス・ウィークス ほか著／小須田 健 訳</t>
  </si>
  <si>
    <t>図解哲学入門のベストセラーが、13年ぶりに改訂！　ソクラテスからアラン・チューリングまで、哲学者のキーとなることばを織り込みながら、わかりやすい図解で100を超える哲学理論を紹介。難解な哲学用語を使わずに複雑な理論を解きほぐした、自分でものを考える人のための哲学入門。</t>
  </si>
  <si>
    <t>B5変型・360ページ</t>
  </si>
  <si>
    <t>9784409100462</t>
  </si>
  <si>
    <t>耐え難いもの</t>
  </si>
  <si>
    <t>フィリップ・アルティエール　編　佐藤嘉幸、箱田徹、上尾真道　訳</t>
  </si>
  <si>
    <t>1970年代初頭、フランス監獄における「耐え難い」状況を囚人自身に語らせ、それを社会に伝えるため、監獄情報グループ（GIP）が結成された。ミシェル・フーコー、ジル・ドゥルーズら数々の哲学者や知識人も参加したこの集団は五つの冊子を発行した。本書はそのすべてを初邦訳。</t>
  </si>
  <si>
    <t>四六判388ページ</t>
  </si>
  <si>
    <t>9784130142557</t>
  </si>
  <si>
    <t>日本の近代思想を読みなおす5 身体</t>
  </si>
  <si>
    <t>西平直／末木文美士、中島隆博 責任編集</t>
  </si>
  <si>
    <t>「規律」「衛生」「健康」……、近代国家は、学校や軍隊で、人々の身体を作り替えた。違和感も生じた、例えば、西洋医学に対する違和感。「しぐさ」も「おどり」も、文化によって固有である。近代日本は自らの身体をどう体験してきたか。「身体」へのまなざし、そのポリフォニックな展開。</t>
  </si>
  <si>
    <t>四六・404ページ</t>
  </si>
  <si>
    <t>9784497225092</t>
  </si>
  <si>
    <t>近代中国思想の執拗低音　歴史の考え方を振り返る</t>
  </si>
  <si>
    <t>王汎森／佐藤仁史　訳</t>
  </si>
  <si>
    <t>西洋の学知が到来した19世紀以降に新たに中国の思想文化が構築されていく過程において、周縁に追いやられ、「低音」化した保守思想に「説を立てた古人と同一の境地に自分を置く」という形で分け入り、考察していく。台湾人研究者が中国の思想・文学・歴史を紐解く学術専門書シリーズ第二弾。</t>
  </si>
  <si>
    <t>9784497225030</t>
  </si>
  <si>
    <t>日本語母語話者のための中国語語彙習得研究</t>
  </si>
  <si>
    <t>小川典子</t>
  </si>
  <si>
    <t>日本語を母語とする中国語学習者は、漢字の影響を多少なりとも受けている。漢字知識を利用するのは良いことなのか、どう活かすべきなのか。本書は外国語として中国語を学ぶ日本語母語話者が新しい語彙をどのように処理し、習得していくのか、特に漢字がどのように影響するのかを明らかにしていく。</t>
  </si>
  <si>
    <t>イギリス思想家書簡集　2冊セット</t>
    <rPh sb="12" eb="13">
      <t>サツ</t>
    </rPh>
    <phoneticPr fontId="16"/>
  </si>
  <si>
    <t>田中秀夫、坂本達哉　シリーズ監修</t>
  </si>
  <si>
    <t>手紙がつくった〈知の共和国〉へ——書物とは異なる知的対話の場として決定的な位置をしめた手紙。人々はいかに生き、考え、書いたのか。友人・恋人との親密なやりとりから知性・寛容・統治をめぐる白熱した議論まで、当時の政治的・思想的激動を精細に伝える。（アダム・スミス／ロック）</t>
  </si>
  <si>
    <t>A5・1100ページ</t>
  </si>
  <si>
    <t>9784560068168</t>
  </si>
  <si>
    <t>フランス文法集成［新装版］</t>
  </si>
  <si>
    <t>朝倉季雄／木下光一　校閲</t>
  </si>
  <si>
    <t>刊行以来、初級者から上級者・研究者までが頼りにしてきた座右の書「朝倉文法事典」（『新フランス文法事典』）。本書は、「事典」の項目を丁寧に論じた名著3部作（「文法覚え書」「文法ノート」「文法メモ」）に、さらに「文法論」所収のエッセー4編を加え、日仏両語の索引を付した決定版。</t>
  </si>
  <si>
    <t>菊・608ページ</t>
  </si>
  <si>
    <t>9784823412813</t>
  </si>
  <si>
    <t>日本語表記の多様性</t>
  </si>
  <si>
    <t>岩崎拓也　編</t>
  </si>
  <si>
    <t>句読点、括弧、漢字と仮名の使い分け、LINEのスタンプ、仮名づかい、改行の仕方など、幅広いテーマを網羅し、データに基づいた分析で表記研究の新たな地平を切り拓く。日本語学の研究者のみならず、教育工学、自然言語処理の研究者など、幅広い読者層必携の一冊！</t>
  </si>
  <si>
    <t>9784823412653</t>
  </si>
  <si>
    <t>文と時間</t>
  </si>
  <si>
    <t>工藤真由美</t>
  </si>
  <si>
    <t>『現代日本語ムード・テンス・アスペクト論』に続く本書では、テンポラリティーやタクシスという連文や複文レベルの時間表現に焦点をあて、言語活動の基本的単位である文が、場面・文脈というコンテクストの中で、どのように時間を表現するのかを、総合的に明らかにする。補部として、奥田靖雄論を付す</t>
  </si>
  <si>
    <t>9784823412004</t>
  </si>
  <si>
    <t>「ナル的表現」をめぐる通言語的研究</t>
  </si>
  <si>
    <t>守屋三千代、池上嘉彦　編集代表／角道正佳、栗林裕、岡智之、宮岸哲也　編</t>
  </si>
  <si>
    <t>日本語の特徴と言われる「ナル的表現」。しかし「ナル的表現」は世界の言語で観察される。世界28言語を調査、記述言語学・認知言語学、哲学の観点に基づく論考を収める。</t>
  </si>
  <si>
    <t>9784823412752</t>
  </si>
  <si>
    <t>言語行動論考</t>
  </si>
  <si>
    <t>杉戸清樹</t>
  </si>
  <si>
    <t>言語行動を考察対象に据えた著者の既出論文約40件を集録。言語行動論という分野を企図し、言語生活研究や社会言語学を考察の足場に位置付け、言語行動の多様性を具体的に示す。</t>
  </si>
  <si>
    <t>A5・594ページ</t>
  </si>
  <si>
    <t>9784823413032</t>
  </si>
  <si>
    <t>「打ちことば」の研究</t>
  </si>
  <si>
    <t>落合哉人</t>
  </si>
  <si>
    <t>「話すように書く」インターネット上のことば、「打ちことば」についての初の体系的な研究。本書は「打ちことば」の典型である2000年代の携帯メールと2010年代のLINEの比較を端緒として、言語使用の本格的な実態把握を行う初の試みである。</t>
  </si>
  <si>
    <t>9784823412929</t>
  </si>
  <si>
    <t>古典文学にとって会話文とは何か</t>
  </si>
  <si>
    <t>地の文中心に捉えられてきた、日本の古典文学における文章・文体史において、会話文による表現はどのように位置付けられるか。その問題意識から、会話文の定量的・定性的な調査から、それぞれの特徴を明らかにすることを通し、全体として会話表現史なるものが成り立つか、検討を試みる。</t>
  </si>
  <si>
    <t>9784823412721</t>
  </si>
  <si>
    <t>日中対訳オノマトペ例解辞典</t>
  </si>
  <si>
    <t>張新力</t>
  </si>
  <si>
    <t>初の日中対訳オノマトペ辞典。日本語のオノマトペに丁寧な中国語訳を付けて、意味・用法をわかりやすく説明。また、実際に見聞きするような用例を豊富に収録。現在使われている語はほぼカバーし、普遍的に使用されている語が中心ではあるが定着すると考えた新語も掲載。学習者の即戦力となる辞典である</t>
  </si>
  <si>
    <t>9784831857422</t>
  </si>
  <si>
    <t>唐代宗教思想史研究</t>
  </si>
  <si>
    <t>坂内榮夫</t>
  </si>
  <si>
    <t>儒教・仏教・道教が鼎立した唐代宗教思想の具体像とは？修心思想や内丹論などの唐代道教研究の未開拓分野を切り開き、文献に対する緻密な考証を通じて仏教と道教が互いに影響し合い展開してきた宗教思想の情景を照らし出す。</t>
  </si>
  <si>
    <t>9784831857323</t>
  </si>
  <si>
    <t>従容録に学ぶ</t>
  </si>
  <si>
    <t>椎名宏雄</t>
  </si>
  <si>
    <t>時代を超えて語り継がれてきた禅匠たちの自由かつ端的な１００の禅体験を、９０歳の禅僧が日常生活に即して説きあかす一冊。迷いや不安の多い時代、ものごとの本質を見つめ直すことばが日々の暮らしに智慧の灯をともす。</t>
  </si>
  <si>
    <t>9784622097587</t>
  </si>
  <si>
    <t>文化と帝国主義　改訳新版</t>
  </si>
  <si>
    <t>エドワード・W・サイード／大橋洋一　訳</t>
  </si>
  <si>
    <t>重なりあう領土、からまりあう歴史…今日もなお形を変えてつづく世界史の諸相を描いた、ポストコロニアル批評の金字塔。『オリエンタリズム』と並ぶサイードの主著を、改訳新版であらたにおくる。</t>
  </si>
  <si>
    <t>9784622097860</t>
  </si>
  <si>
    <t>自由論　新装版</t>
  </si>
  <si>
    <t>アイザィア・バーリン／小川晃一、小池銈、福田歓一、生松敬三　訳</t>
  </si>
  <si>
    <t>政治哲学者バーリンによる「自由についての四つのエッセイ」。「二〇世紀の政治思想」、「歴史の必然性」、「二つの自由概念」、「ジョン・スチュアート・ミルと生の目的」の四エッセイ他を収録。自由についての考え方が政治的にますます問われる21世紀の現在においても、改めて立ち戻るべき古典。</t>
  </si>
  <si>
    <t>四六・536ページ</t>
  </si>
  <si>
    <t>9784623098088</t>
  </si>
  <si>
    <t>ドイツ観念論と京都学派の哲学</t>
  </si>
  <si>
    <t>大橋良介</t>
  </si>
  <si>
    <t>歴史・自然・芸術・法・知・宗教というテーマから、ドイツ観念論の中心概念「絶対者」と京都学派の「絶対無」の遠さと近さを表出させ、現代世界の問題としていまだ効力を有する思想を見る。</t>
  </si>
  <si>
    <t>漢字文化研究叢書 既刊４巻</t>
    <phoneticPr fontId="16"/>
  </si>
  <si>
    <t>漢字の起源、字体・字形の変遷、音の変化などの中国の漢字研究、および書道芸術、漢字と民間習俗など近年の中国における漢字文化に関する研究の成果を順次刊行。既刊＝１中国の文字世界（国家図書館中国記憶プロジェクトセンター編著）／２古漢字発展論（黄徳寛 著）／3 漢字文化大観（全２巻・何九盈ほか監修）</t>
  </si>
  <si>
    <t>2021年７月〜2025年７月刊行</t>
  </si>
  <si>
    <t>A5・平均660ページ</t>
  </si>
  <si>
    <t>9784336057419</t>
  </si>
  <si>
    <t>日本密教人物事典  下</t>
  </si>
  <si>
    <t>柴田賢龍　著</t>
  </si>
  <si>
    <t>本巻は、鎌倉後期から南北朝時代前期を対象とし、諸流の分派と座主職をめぐる争いが大きなテーマとなる。後醍醐天皇の寵僧文観上人弘真（1278-1357）と足利尊氏の帰依僧賢俊僧正（1299-1357）との対立抗争の顚末を記述して、全三巻が締めくくられる。</t>
  </si>
  <si>
    <t>A5・864ページ</t>
  </si>
  <si>
    <t>9784393292068</t>
  </si>
  <si>
    <t>山岳信仰と修験道</t>
  </si>
  <si>
    <t>鈴木正崇</t>
  </si>
  <si>
    <t>日本人の記憶の原風景であり創造性の源泉である山々への信仰は、神仏判然令で大きく崩壊し現在に至る。この山岳信仰の歴史と民俗を探究し、修験道の生成と展開を、民俗学・宗教学・歴史学・人類学といった広範な視点から考察した総合的研究書。</t>
  </si>
  <si>
    <t>四六判・440ページ</t>
  </si>
  <si>
    <t>9784393292075</t>
  </si>
  <si>
    <t>修験道大系　歴史・思想・儀礼</t>
  </si>
  <si>
    <t>宮家準</t>
  </si>
  <si>
    <t>修験道の基本を一冊にまとめた概説書の決定版。修験道の日本宗教史上における位置づけをとらえた歴史編、修験道に見られる宇宙観・他界観・人間観などをまとめた思想編、供養法・峰入修行・吉凶と占いなどをまとめた儀礼編の３部構成。</t>
  </si>
  <si>
    <t>四六判・304ページ</t>
  </si>
  <si>
    <t>9784409420263</t>
  </si>
  <si>
    <t>一九六八年と宗教</t>
  </si>
  <si>
    <t>栗田英彦　編</t>
  </si>
  <si>
    <t>近代宗教史研究と社会運動史研究の架橋により、既存の枠組みでは捉えきれない六八年の運動の秘められた可能性を問う画期的共同研究。時代を牽引したイデオローグが見せたスピリチュアルなものやオカルトへの接近、そして宗教者たちの闘争、それらが持つ意味は何だったのか。</t>
  </si>
  <si>
    <t>四六判390ページ</t>
  </si>
  <si>
    <t>9784409041314</t>
  </si>
  <si>
    <t>魂の文化史</t>
  </si>
  <si>
    <t>コク・フォン・シュトゥックラート　熊谷哲哉　訳</t>
  </si>
  <si>
    <t>古代ギリシアや古典ロマン主義の時代から、心理学による「魂」の忘却、ドイツ・ナショナリズムの高揚とユングの元型論、オカルティズムと神秘主義、ハリー・ポッターまで——ヨーロッパとアメリカを往還する「魂」の軌跡を精緻に辿る、壮大で唯一無二の系譜学。</t>
  </si>
  <si>
    <t>四六判444ページ</t>
  </si>
  <si>
    <t>9784805509982</t>
  </si>
  <si>
    <t>死とオベリスク　—墓石のグローバル・ヒストリー—</t>
  </si>
  <si>
    <t>冨澤かな</t>
  </si>
  <si>
    <t>古代エジプトの柱状建築物「オベリスク」。その意匠は近代西洋の墓地において新たな墓として普及した。本書はその重要な画期が18世紀のイギリス東インド会社統治下のインドにあったという仮説を検証する。なぜインドで、墓で、オベリスクなのか？この問いに始まる墓石のグローバルヒストリーの試み。</t>
  </si>
  <si>
    <t>9784487817467</t>
  </si>
  <si>
    <t>Occult　神秘思想表象大全</t>
  </si>
  <si>
    <t>ピーター・フォーショー　著／栗田 英彦　日本語版監修・訳／塩野谷 恭輔　訳</t>
  </si>
  <si>
    <t>オカルトの基礎となる占星術・錬金術・カバラを紹介し、それらの中世的発展形態の自然魔術・占星魔術・儀式魔術を解説。また、近代におけるオカルト復興としてオカルト結社・タロット・ニューエイジ及びオカルチャーが取り上げられている。</t>
  </si>
  <si>
    <t>２０２５年8月刊行</t>
  </si>
  <si>
    <t>9784815811969</t>
  </si>
  <si>
    <t>聖人崇敬の歴史</t>
  </si>
  <si>
    <t>池上俊一、河原温　編</t>
  </si>
  <si>
    <t>守護聖人から聖女まで、なぜ一神教のもとで多数の聖人が求められたのか。殉教者崇敬に端を発し、聖地巡礼や「列聖」制度、宣教の進展とともに花開いた聖人崇敬の歴史を、正教会や東方諸教会、アジア・アメリカ・アフリカを含む世界的拡がりの中で初めて一望、その複雑多岐な役割に迫る。</t>
  </si>
  <si>
    <t>A5・672ページ</t>
  </si>
  <si>
    <t>9784831877895</t>
  </si>
  <si>
    <t>仏教・イスラーム・キリスト教</t>
  </si>
  <si>
    <t>嵩満也、佐野東生　編</t>
  </si>
  <si>
    <t>仏教・イスラーム・キリスト教という三大宗教が共鳴する共通の思想の場は成り立ちうるのか。神秘主義を議論の枠組みに設定し、念仏、ズィクル、イエスの祈り等の比較考察を試み、教義・実践に共通する思想をあぶり出す。</t>
  </si>
  <si>
    <t>9784831877932</t>
  </si>
  <si>
    <t>比叡山延暦寺僧墓総覧</t>
  </si>
  <si>
    <t>小川善明</t>
  </si>
  <si>
    <t>500回超の現地踏査を経て、比叡山2500基の僧墓を初調査！ 全墓碑銘の翻刻と写真、地図を掲載し、各諸院の歴代住職一覧を付した、比叡山史の根本資料、待望の刊行！　序文＝第258世天台座主・大樹孝啓。推薦＝末木文美士</t>
  </si>
  <si>
    <t>B5・1228ページ</t>
  </si>
  <si>
    <t>9784831877864</t>
  </si>
  <si>
    <t>道宣と南山律学の形成</t>
  </si>
  <si>
    <t xml:space="preserve">戸次顕彰 </t>
  </si>
  <si>
    <t>鑑真が日本にもたらした戒律の淵源とは？律宗の祖とされる道宣の諸著作をひもとき、律学形成をめぐる実践的仏教の展開を明らかにし、東アジアに広く受容された仏教における日常生活の点検という営みの伝統を遡源する。</t>
  </si>
  <si>
    <t>9784831823564</t>
  </si>
  <si>
    <t>大乗仏教がひらいた　妙好人の世界</t>
  </si>
  <si>
    <t>菊藤明道</t>
  </si>
  <si>
    <t>妙好人を世界に知らしめた鈴木大拙をはじめ、柳宗悦、楠恭氏などの妙好人研究の軌跡を辿り、その霊性的世界をうかがい、今日的意義を考察する。</t>
  </si>
  <si>
    <t>9784831864000</t>
  </si>
  <si>
    <t>天台学と諸思想</t>
  </si>
  <si>
    <t>大久保良峻先生古稀記念論集刊行会　編</t>
  </si>
  <si>
    <t>天台教学を中心に真言・浄土・禅等の諸宗教学、周辺領域に関する最新研究を、国内外の第一線の研究者から新進気鋭の研究者28名が執筆。深い洞察と新視点から宗教学の新たな地平をきりひらく。</t>
  </si>
  <si>
    <t>A5・830ページ</t>
  </si>
  <si>
    <t>9784831877857</t>
  </si>
  <si>
    <t>荷澤神會硏究</t>
  </si>
  <si>
    <t xml:space="preserve">伊吹敦 </t>
  </si>
  <si>
    <t>中国仏教を「都市仏教＝国家仏教」と「山林仏教＝アウト・ロー仏教」とに二分して捉える巨視的視座に基づき、初期禅宗史の転換点となった神会の思想的営為の全貌を解明し、その史的意義を明らかにしようとする革新的研究。</t>
  </si>
  <si>
    <t>9784831855909</t>
  </si>
  <si>
    <t>日本浄土思想の歴史</t>
  </si>
  <si>
    <t>四夷法顕</t>
  </si>
  <si>
    <t>人びとの心の拠り所となり、芸術や文化にも影響を与えた浄土思想。阿弥陀信仰の起源と、新たな思想潮流を切り開いた円仁・源信・法然・親鸞の四人の仏教者を取り上げ、日本における展開と歴史を学ぶための入門書の決定版。</t>
  </si>
  <si>
    <t>四六・182ページ</t>
  </si>
  <si>
    <t>9784831857330</t>
  </si>
  <si>
    <t>続高僧伝とアジアの仏教文化</t>
  </si>
  <si>
    <t>齋藤智寛、新宮寺本『続高僧伝』研究会　編</t>
  </si>
  <si>
    <t>唐・道宣撰『続高僧伝』は、６～７世紀の中国仏教を知るうえで不可欠な史料であり、日本仏教の祖師に関する記録も豊かに含む。鎌倉中期書写の新宮寺一切経本『続高僧伝』の調査を通して、一切経、仏教史研究に新局面を拓く。</t>
  </si>
  <si>
    <t>四六・364ページ</t>
  </si>
  <si>
    <t>9784831888006</t>
  </si>
  <si>
    <t xml:space="preserve">全編解説　浄土論註 </t>
  </si>
  <si>
    <t>菱木政晴</t>
  </si>
  <si>
    <t>香月院深励の『註論講苑』を基盤に、『浄土論註』全編を再読。近代教学とは異なる『浄土論註』理解によって専修念仏・往還二回向の根源的意義を明らかにし、現実社会における救いの姿を描き出す意欲作！</t>
  </si>
  <si>
    <t>A5・674ページ</t>
  </si>
  <si>
    <t>9784831862938</t>
  </si>
  <si>
    <t>禅者としての鈴木大拙</t>
  </si>
  <si>
    <t xml:space="preserve">塚崎直樹 </t>
  </si>
  <si>
    <t>僧侶ではなく、たんなる学者でもない。鈴木大拙とは何者か。大拙と同時代に生きた西田幾多郎、柳宗悦、秋月龍珉、岡村美穂子など七人の交流と言説を丹念に追い、禅者としての鈴木大拙の真の姿を明晰に浮かび上がらせた力作。</t>
  </si>
  <si>
    <t>9784831857286</t>
  </si>
  <si>
    <t>森岡清美の宗教社会学</t>
  </si>
  <si>
    <t>大谷栄一、寺田喜朗　編</t>
  </si>
  <si>
    <t>日本宗教社会学のパイオニアとして学界に大きな足跡を残す森岡清美。その重厚な研究の理念・方法・スタイルなどをテーマ別に再検証。森岡の知的遺産の数々に、後学はいかに向き合うべきか。宗教社会学の原点を尋ねる意欲的試み。</t>
  </si>
  <si>
    <t>四六・348ページ</t>
  </si>
  <si>
    <t>9784831863997</t>
  </si>
  <si>
    <t>華厳教学の形成と展開</t>
  </si>
  <si>
    <t>櫻井唯</t>
  </si>
  <si>
    <t>敦煌文献や日本伝来の寺院資料の調査・研究に基づき、華厳教学が誕生した唐代初期の仏教史を見直すとともに、その後の思想的展開を追う。東アジア仏教史における華厳教学の形成を新たな視点から紐解く画期的研究。</t>
  </si>
  <si>
    <t>9784831855886</t>
  </si>
  <si>
    <t>近代日本の仏教思想と〈信仰〉</t>
  </si>
  <si>
    <t>呉佩遥</t>
  </si>
  <si>
    <t>論客ひしめく「宗教」概念研究の中で見過ごされた「信仰」概念の近代的形成過程を、「文明」「科学」「迷信」「支那仏教」などをめぐる仏教者・知識人の言説から初めて跡づけ、宗教史研究に新知見をもたらす画期的論考。</t>
  </si>
  <si>
    <t>9784831857354</t>
  </si>
  <si>
    <t>インド仏教における「二つの真理」</t>
  </si>
  <si>
    <t>赤羽律　著／西山亮、林玄海　編</t>
  </si>
  <si>
    <t>「真理は一つではなく、二つある」。インド仏教の思想家たちが創り出したこの理論から導かれるのは何か。仏教哲学の最高峰がここに示される。長年このテーマに従事してきた研究者の翻訳が、詳しい注釈とともに完成。</t>
  </si>
  <si>
    <t>9784831862914</t>
  </si>
  <si>
    <t>光定撰『伝述一心戒文』の基礎的研究</t>
  </si>
  <si>
    <t>大久保良峻、川尻秋生　編著</t>
  </si>
  <si>
    <t>最澄寂後の初期天台の具体的な様相を知ることのできる数少ない文献、光定撰『伝述一心戒文』。平安初期の仏教を扱う様々な分野の研究者から注目されてきた本文献を、仏教学・歴史学の立場から明らかにする、初めての註釈書。</t>
  </si>
  <si>
    <t>9784831877888</t>
  </si>
  <si>
    <t>貞慶撰『唯識論尋思鈔』の研究　「別要」教理篇　中１</t>
  </si>
  <si>
    <t>楠淳證　編</t>
  </si>
  <si>
    <t>法相教学確立に大きく貢献した鎌倉時代の解脱房貞慶。論義研鑽を通じて仏道理論を構築すべく撰述された代表作『尋思別要』の論義テーマ七十余条のうち十一条について翻刻・訓読・語註・解説を掲載する翻刻読解研究書。</t>
  </si>
  <si>
    <t>A5・1168ページ</t>
  </si>
  <si>
    <t>9784831824844</t>
  </si>
  <si>
    <t>中論講義　下</t>
  </si>
  <si>
    <t>立川武蔵</t>
  </si>
  <si>
    <t>『中論』は言葉が自らを否定し、その否定（空性）によって蘇った言葉（仮説）となるプロセスを描いている。『中論』研究の泰斗が偈一つひとつを解説して、その論理を明らかにする。</t>
  </si>
  <si>
    <t>四六・310ページ</t>
  </si>
  <si>
    <t>9784750359717</t>
  </si>
  <si>
    <t>暴力的な父親への治療戦略</t>
  </si>
  <si>
    <t>カーラ・スミス・ストーバー 著、溝口史剛 訳</t>
  </si>
  <si>
    <t>家庭内暴力をふるう父親に焦点を当て、責任と内省を促しながら父子関係を修復するF4Cプログラムの理論と実践を紹介。家族の安全を守りつつ、共同養育の支援を目指すための治療・介入プログラム。</t>
  </si>
  <si>
    <t>A5判　400ページ</t>
  </si>
  <si>
    <t>9784762832826</t>
  </si>
  <si>
    <t>非認知能力の発達</t>
  </si>
  <si>
    <t>小塩真司　編著</t>
  </si>
  <si>
    <t>非認知能力はどのように発達するのか。教育的・養育的関わりを含めたさまざまな人間関係やライフイベントの影響のもと，心理特性相互の関連性にも着目しつつ，人生全体にわたって変化するものとして捉える。発達概念とあわせもつ多様な意味を考える奥深さへといざなう。</t>
  </si>
  <si>
    <t>9784762832956</t>
  </si>
  <si>
    <t>表情の科学</t>
  </si>
  <si>
    <t>ホセ・Ｍ・フェルナンデス＝ドルス，ジェームズ・Ａ・ラッセル　編／難波修史　監訳</t>
  </si>
  <si>
    <t>表情研究の多様性・奥行き・最新動向を展望できる一冊。感情研究の歴史，感情理論の論争からはじまり，表情の進化，機能，神経プロセス，発達，知覚，社会的相互作用，文化などの諸研究を，26章にわたって解説。</t>
  </si>
  <si>
    <t>9784762832994</t>
  </si>
  <si>
    <t>子ども・養育者・支援者をつなぐ　複雑性トラウマへのメンタライジング・アプローチ</t>
  </si>
  <si>
    <t>ニコール・フリーゲン，アイリーン・タン他／　那須里絵，木村能成，御園生直美　監訳／佐藤明子　訳</t>
  </si>
  <si>
    <t>虐待やネグレクト，親との離別等，人生早期の逆境体験が積み重なり複雑性トラウマをもつ子ども心の動きや行動は周囲の人にとって理解・対処が難しい。自身や他者の心理を推測するメンタライジングを中心に，神経科学や発達心理学を統合した治療作業を通じて子ども・養育者・支援者の関係再構築を図る。</t>
  </si>
  <si>
    <t>9784762832987</t>
  </si>
  <si>
    <t>カップル・家族への認知行動療法</t>
  </si>
  <si>
    <t>フランク・M・ダッティリオ／若島孔文，浅井継悟，前田駿太　編訳</t>
  </si>
  <si>
    <t>認知行動療法と家族療法の第一人者による，包括的ガイド。システムズアプローチを背景に神経生物学，愛着，感情調節を取り上げ，スキーマの再構築に重点を置く。硬直した思考や行動パターンから抜け出せないケースへの対応を解説。</t>
  </si>
  <si>
    <t>9784762832963</t>
  </si>
  <si>
    <t>イメージの〈ない〉世界に生きる　アファンタジア</t>
  </si>
  <si>
    <t>髙橋純一，杉村伸一郎，行場次朗　編著</t>
  </si>
  <si>
    <t>「バナナ」を頭の中で描こうとしても暗闇が広がる——〈感覚イメージ〉が浮かばない特質，アファンタジアとは。当事者の語りを通して，彼らの日常生活がどのようなものであるのか，そして個人の主観的体験であるイメージ世界がいかに多様であるかに迫る。</t>
  </si>
  <si>
    <t>4-6・328ページ</t>
  </si>
  <si>
    <t>9784762832888</t>
  </si>
  <si>
    <t>人についての柔らかな理解</t>
  </si>
  <si>
    <t>吉田　寿夫</t>
  </si>
  <si>
    <t>人は「決めつけ・思い込み」を意識せずに行っている。それは，他者や自分が傷ついたり人間関係が悪化したりすることに強く関わっている。決めつけや思い込みから脱し，柔らかく冷静に理解するための視点や考え方を提言する。</t>
  </si>
  <si>
    <t>9784762832901</t>
  </si>
  <si>
    <t xml:space="preserve">経験サンプリング法入門 </t>
  </si>
  <si>
    <t>ナイアル・ボルジャー, ジャン=フィリップ・ロレンソ／尾崎由佳　訳</t>
  </si>
  <si>
    <t>調査対象者の行動・感情データをリアルタイムで短期間に繰り返し収集する，経験サンプリング法や日誌法の手引書。研究デザインの選択，得られたデータの扱い方と関連する統計学的知識，理論のモデル化を解説。</t>
  </si>
  <si>
    <t>9784762832949</t>
  </si>
  <si>
    <t>はじめてのオープンダイアローグ</t>
  </si>
  <si>
    <t>浅井伸彦，白木孝二，八巻　秀　編著</t>
  </si>
  <si>
    <t>オープンダイアローグの〈エッセンス〉とは？ どうすれば日本の文化や制度，臨床に合わせて活かせるのか？　「フィンランド等で行われてきた実践」「国際トレーナーズトレーニングで学んだこと」「起源の一つの家族療法からの発展」という３つの観点から解説する。</t>
  </si>
  <si>
    <t>不安とうつへのポジティブ感情トリートメント　セット</t>
    <phoneticPr fontId="16"/>
  </si>
  <si>
    <t>M・G・クラスク，H・J・ドゥール他／鈴木伸一，伊藤正哉　監訳</t>
  </si>
  <si>
    <t>ポジティブ感情トリートメント（PAT）は，うつやアンヘドニアを抱える人が物事に取り組む意欲を回復して人生の楽しさや喜びを見出せるようになる，実証に基づくアプローチ。セラピストのためのセラピストガイドとクライエントのためのワークブック。</t>
  </si>
  <si>
    <t>A5，B5・総ページ数336ページ</t>
  </si>
  <si>
    <t>9784762832802</t>
  </si>
  <si>
    <t>障害という経験を理解する</t>
  </si>
  <si>
    <t>ダナ・S・ダン　編著／勝谷紀子，佐藤剛介，柴田邦臣，髙山亨太　監訳</t>
  </si>
  <si>
    <t>障害という経験は個人の心身機能や資質よりも，社会的障壁や他者の態度・行動といった状況要因に大きな影響を受けて形づくられる。社会と人にまつわる多様な切り口から障害経験の理解を試みる。</t>
  </si>
  <si>
    <t>9784320006218</t>
  </si>
  <si>
    <t>なぜアートに魅了されるのか</t>
  </si>
  <si>
    <t>本書では、動物心理学、美術史、記号論、実験美学、神経美学、アール・ブリュット、テクノロジー、さまざまな領域で活躍する第一線の研究者たちが、「ヒトはなぜアートに魅了されるのか」の問いに学問領域を超えて挑む。</t>
  </si>
  <si>
    <t>9784772421218</t>
  </si>
  <si>
    <t>解離の治療</t>
  </si>
  <si>
    <t>K・スティール、S・ブーン、O・ヴァンデアハート 著／新谷宏伸 訳</t>
  </si>
  <si>
    <t>「解離症／解離性同一症」の基本原則を着実に明示し，数多くのケースを用いて解説することで，この困難な疾患の治療を実践している臨床家に懸命な指針を提供する。</t>
  </si>
  <si>
    <t>B5判・500ページ</t>
  </si>
  <si>
    <t>9784772421270</t>
  </si>
  <si>
    <t>認知行動療法ケースブック</t>
  </si>
  <si>
    <t>日本認知・行動療法学会 編</t>
  </si>
  <si>
    <t>主要5分野（保健医療／教育／福祉／司法・犯罪／産業・労働）におけるCBTの中核技法・介入事例を網羅する実践的ケースブック。</t>
  </si>
  <si>
    <t>B5判・480ページ</t>
  </si>
  <si>
    <t>9784385162546</t>
  </si>
  <si>
    <t>心理学大図鑑　第2版</t>
  </si>
  <si>
    <t>キャサリン・コーリン ほか著／小須田 健 訳</t>
  </si>
  <si>
    <t>哲学的ルーツに端を発し、現代にいたるまでの様々な心理学者・心理学理論のキーとなることばを織り込みながら、わかりやすい図解（「マインド・マップ」）で「こころの不思議」を紹介。豊富な図版を配し、人間の精神世界を解きあかす、図解心理学入門のベストセラー、12年ぶりの改訂版。</t>
  </si>
  <si>
    <t>9784788518957</t>
  </si>
  <si>
    <t>31-4_新曜社</t>
  </si>
  <si>
    <t>新曜社</t>
  </si>
  <si>
    <t xml:space="preserve">テーマ分析 </t>
  </si>
  <si>
    <t>V.ブラウン、V.クラーク／溝呂木佐季 訳</t>
  </si>
  <si>
    <t>アメリカで論文引用回数25万を超す著者によるテーマ分析の教科書。インタビューやアンケート、新聞記事、SNSの投稿などを扱うことができるこの質的研究法は、心理学や社会学のみならずマーケッットリサーチや政策立案にも活用される。本書はその背景の理論まで理解し、実践できるよう読者を導く。</t>
  </si>
  <si>
    <t>9784414305050</t>
  </si>
  <si>
    <t>39_誠信書房</t>
  </si>
  <si>
    <t>誠信書房</t>
  </si>
  <si>
    <t xml:space="preserve">感覚・知覚心理学ハンドブック 第三版 </t>
  </si>
  <si>
    <t>和氣　典二 ・重野　純 ・村上　郁也 編</t>
  </si>
  <si>
    <t>およそ150名の執筆者を迎え、「総論」「視覚」「聴覚」「触覚」「前庭機能（平衡感覚）」「嗅覚」「味覚」「時間知覚」のトピックごとに、積み上げられてきた研究から最新の研究結果までを紹介。心理学だけでなく、生理学・医学・工学・デザイン・教育など他分野にも関連する内容を多数掲載。</t>
  </si>
  <si>
    <t>B5 ・ 1790ページ</t>
  </si>
  <si>
    <t>9784794226938</t>
  </si>
  <si>
    <t>アスリートのための「こころ」の強化書</t>
  </si>
  <si>
    <t>土屋裕睦</t>
  </si>
  <si>
    <t>アスリートの「こころ」の悩みは成長の糧になる!　スポーツ心理学の最前線で活躍する専門家が、競技者を悩ませる「こころ」の問題への対処法をわかりやすく解説。パフォーマンスの向上や試合場面での実力発揮に役立つメンタルトレーニングのテクニックを、具体的な事例・テーマに沿って紹介。</t>
  </si>
  <si>
    <t>9784571241314</t>
  </si>
  <si>
    <t>子どもを傷つけてしまう親によりそう</t>
  </si>
  <si>
    <t>パトリシア・マッキンゼー・クリテンデン／三上謙一、廣瀬たい子　訳</t>
  </si>
  <si>
    <t>（副題）アタッチメントと適応の動的—成熟モデルと臨床事例&lt;000D&gt;　不適切な養育をする親をどう理解し家族を統合的に支援するか。アセスメント事例を通して動的—成熟モデルの考え方を解説。アタッチメント理解に新たな視点が得られる臨床家必読書。</t>
  </si>
  <si>
    <t>9784571241321</t>
  </si>
  <si>
    <t>詳解 ラカン『サントーム』</t>
  </si>
  <si>
    <t>原和之、荒谷大輔、福田大輔、今関裕太</t>
  </si>
  <si>
    <t>（副題）ジョイス・結び目・精神病&lt;000D&gt;　サントームという形で精神病の見方を転換したラカンのセミネールを、原文に沿い丁寧に読み解く。ラカンが参照したジョイス作品や伝記的事実への注釈、カラー図版多数収録。</t>
  </si>
  <si>
    <t>9784571241116</t>
  </si>
  <si>
    <t>老年臨床心理学ハンドブック</t>
  </si>
  <si>
    <t>日本老年臨床心理学会　企画／長嶋紀一　監</t>
  </si>
  <si>
    <t>日本老年臨床心理学会が企画制作する新時代を見据えた全43章の大型ハンドブック！　超高齢社会における重要概念を、第一線で活躍する専門家と臨床家が分かりやすく解説。</t>
  </si>
  <si>
    <t>9784750358710</t>
  </si>
  <si>
    <t>国際学力調査からみる日本の教育システム</t>
  </si>
  <si>
    <t>森いづみ 著</t>
  </si>
  <si>
    <t>国際学力調査などや社会調査の計量的な分析を通し、教育システムや学校環境、教員の教育実践や家庭の社会階層などの要因に着目し、日本の教育システムの特徴、とくに生徒の社会経済文化的背景が学力や意欲におよぼす影響について、国際的な視点から解明する。</t>
  </si>
  <si>
    <t>A5判　256ページ</t>
  </si>
  <si>
    <t>9784750359564</t>
  </si>
  <si>
    <t>ＯＥＣＤジェンダー平等白書</t>
  </si>
  <si>
    <t>経済協力開発機構（ＯＥＣＤ） 編著／濱田久美子 訳</t>
  </si>
  <si>
    <t>社会経済生活のあらゆる分野に蔓延るジェンダー不平等を是正するためにはどうすればよいか。教育から雇用、起業、公職、開発、貿易、運輸、エネルギーまで、多様な政策分野を網羅した33の章で、ジェンダー平等の進捗状況を追跡し、格差解消に向けた政策提言を提示する。</t>
  </si>
  <si>
    <t>A4変型判・432ページ</t>
  </si>
  <si>
    <t>9784750359830</t>
  </si>
  <si>
    <t>地図でみる世界の地域格差ＯＥＣＤ地域指標２０２４年版</t>
  </si>
  <si>
    <t>経済協力開発機構（OECD） 、中澤高志 監訳ほか</t>
  </si>
  <si>
    <t>人口動態の変化や気候変動、技術革新などのメガトレンドが地域に与える影響の規模、範囲、進展について、都市化による地理的集中と地域発展の視点から、国際比較可能で精緻な地域指標をもとに、豊富な図表と色分けした地図でわかりやすく提示する。オールカラー版。</t>
  </si>
  <si>
    <t>B5判　144ページ</t>
  </si>
  <si>
    <t>9784750359304</t>
  </si>
  <si>
    <t>図表でみる世界の行政改革ＯＥＣＤインディケータ（2023年版）</t>
  </si>
  <si>
    <t>ＯＥＣＤ 編著／平井文三 訳</t>
  </si>
  <si>
    <t>政府・行政をめぐる課題を国際比較可能な指標をもとに描き出す。２０２３年版では、公共機関への信頼と公共サービスに対する満足度、予算編成、公共調達、規制のガバナンス、デジタル・ガバメントとオープン・ガバメント・データなどの指標を取り上げる。</t>
  </si>
  <si>
    <t>A4変型判並製　260ページ</t>
  </si>
  <si>
    <t>9784762832970</t>
  </si>
  <si>
    <t>Funから始まる・Funが育む　障がいや病気のある子どもの支援</t>
  </si>
  <si>
    <t>船橋篤彦，高塩純一，副島賢和　編著</t>
  </si>
  <si>
    <t>「できる—できない」にとらわれず，目の前の子どもとFunを中心に置くことで見えてくる新たな支援のあり方とは。医療・教育・福祉の場で多様なFunに思いをめぐらし，共に悩み，共に育つことに真摯に取り組む専門家たちの実践を紹介。</t>
  </si>
  <si>
    <t>4-6・248ページ</t>
  </si>
  <si>
    <t>9784762832932</t>
  </si>
  <si>
    <t>ASDを共に生きる</t>
  </si>
  <si>
    <t>頼　小紅／　鯨岡　峻　解説</t>
  </si>
  <si>
    <t>「ASDとは何か」を巡るものやASDの改善を目指した従来の研究を批判的に捉え，「ASDを共に生きるとはどういうことか」という新たな問いに挑む。エピソード記述をもとに，一人のASD児の〈生きる様〉を共事者として描き出す。</t>
  </si>
  <si>
    <t>9784762832895</t>
  </si>
  <si>
    <t>レッジョ・エミリアのアートと創造性</t>
  </si>
  <si>
    <t>ヴェア・ヴェッキ／　森　眞理，刑部育子　監訳</t>
  </si>
  <si>
    <t>アトリエリスタとして，レッジョ・エミリアの実践を支え続けてきたヴェア・ヴェッキ氏が歩んできた道のりをもとに，アートや創造性が保育にいかに貢献し得るかについて，自身の回想と仲間たちとの対話を通して探究する。</t>
  </si>
  <si>
    <t>9784798503899</t>
  </si>
  <si>
    <t>動態としての教育</t>
  </si>
  <si>
    <t>社会学者ニクラス・ルーマンの社会システム理論に依拠し、学校、家族、教育学など、教育に関わる様々な制度間において秩序がいかにして生み出されているのか、その関係性の解明を試みる。ルーマンの社会システム理論に必ずしも詳しくない読者には、入門書としての役割も果たしうるだろう。</t>
  </si>
  <si>
    <t>A5判・622ページ</t>
  </si>
  <si>
    <t>9784788720497</t>
  </si>
  <si>
    <t xml:space="preserve">とびこえる教室 </t>
  </si>
  <si>
    <t xml:space="preserve"> 星野俊樹</t>
  </si>
  <si>
    <t>男子が散らかし、女子が片づける。それを大人たちが教室の「自然な日常風景」と看過する。—ずっと「生きづらさ」を抱えてきた教師は、学校に潜む性別役割分担に疑問を持ち、子どもたちに「ふつうとは何か？」を問い続ける。この国の片隅で、しかし確かに社会を変容させた、教師と子どもの実践の物語。</t>
  </si>
  <si>
    <t>9784788720558</t>
  </si>
  <si>
    <t>「教育問題」はつくられる</t>
  </si>
  <si>
    <t>北澤毅</t>
  </si>
  <si>
    <t>急増急減を繰り返す少年犯罪。そして近年は発達障害児の急増。これらの現象の原因は子ども側にあるのではなく、大人社会の子どもへの対応の変化にあるのではないかという仮説のもと、公式統計データ、マスメディア言説などを構築主義的な視点から分析し、教育問題への新たな対処法を提示する。</t>
  </si>
  <si>
    <t>2025年8月</t>
    <rPh sb="6" eb="7">
      <t>ガツ</t>
    </rPh>
    <phoneticPr fontId="16"/>
  </si>
  <si>
    <t>四六・２５４ページ</t>
  </si>
  <si>
    <t>9784788720183</t>
  </si>
  <si>
    <t>風穴をあける学校</t>
  </si>
  <si>
    <t>佐藤明彦</t>
  </si>
  <si>
    <t>近年、開校が相次いでいる不登校生のための特例校「学びの多様化学校」。本書では、生徒の「ありのまま」を受け入れる独自のカリキュラムと支援体制で注目を集めている学びの多様化学校・岐阜市立草潤中学校を徹底取材。学びの多様化学校の可能性とともに、「誰一人取り残さない」学校教育を考える。</t>
  </si>
  <si>
    <t>2025年７月</t>
  </si>
  <si>
    <t>四六・192ページ</t>
  </si>
  <si>
    <t>9784406068789</t>
  </si>
  <si>
    <t>31-2-2_新日本出版社</t>
  </si>
  <si>
    <t>新日本出版社</t>
  </si>
  <si>
    <t>『質の高い教師』とは何か</t>
  </si>
  <si>
    <t>福井雅英</t>
  </si>
  <si>
    <t>国家のための人材として「質の高い教師」を求める文科省への〝アンチテーゼ〟子どもが抱える現実の困難をその生活状況も含め多角的に考察、真に教師はいかに成長できるかを探求する。子どもを理解するための教師交流の重要性や、子どもの姿と実践を分析した「実践記録」の書き方も収録。</t>
  </si>
  <si>
    <t>9784845121021</t>
  </si>
  <si>
    <t>テキストブック　社会教育論</t>
  </si>
  <si>
    <t>石井山竜平、佐藤一子 編著</t>
  </si>
  <si>
    <t>教育委員会や公民館等で働く「社会教育主事」の資格取得や2020年に誕生した「社会教育士」養成講座のためのテキスト。社会教育の基礎知識を習得し、事例を通じて現場の状況も理解できる。執筆陣は各大学で社会教育主事養成講座を担当している。</t>
  </si>
  <si>
    <t>A5判並製・250ページ</t>
  </si>
  <si>
    <t>9784823411007</t>
  </si>
  <si>
    <t>言語教育とコメニウス</t>
  </si>
  <si>
    <t>松岡弘</t>
  </si>
  <si>
    <t>現代の外国語教育の内容と方法、その基本理念は、実に四世紀も前に一人のチェコ人牧師かつ学校教師によって確立した。筆者はコメニウスの著した言語教科書・理論書を読み、さらにコメニウスが近現代の中央ヨーロッパの言語教育界にもたらしたものを、日本語教師の目を通して明らかにする。</t>
  </si>
  <si>
    <t>9784585304029</t>
  </si>
  <si>
    <t>学校図書館概論</t>
  </si>
  <si>
    <t>金沢みどり、雪嶋宏一　監修／雪嶋宏一、須永和之　編著</t>
  </si>
  <si>
    <t>学校教育において欠くことのできない基礎的な施設である学校図書館の歴史や関連法規から、その理念と現在の課題を示すとともに、生涯学習社会の課題や海外の学校図書館、GIGAスクール構想の優れた実践例を紹介しながら、現代の学校教育において学校図書館が果たす役割を解説する。</t>
  </si>
  <si>
    <t>A5判・312ページ</t>
  </si>
  <si>
    <t>9784623098842</t>
  </si>
  <si>
    <t>統治機構改革は教育をどう変えたか</t>
  </si>
  <si>
    <t>德久恭子・砂原庸介・本多正人　編著</t>
  </si>
  <si>
    <t>統治機構改革がもたらした教育行政の変化を、「リスケーリング」の概念に拠りながら分析。中央政府と地方政府の融合的関係が顕著で、「政治の論理」と「教育の論理」が入り混じる教育行政の実態解明に新たな光を当て、政治の判断が教育に何をもたらすのかを解き明かしていく。</t>
  </si>
  <si>
    <t>A5判・256ページ</t>
  </si>
  <si>
    <t>9784623098675</t>
  </si>
  <si>
    <t>新たなワークキャンプ実践の可能性</t>
  </si>
  <si>
    <t>堤拓也</t>
  </si>
  <si>
    <t>サービス・ラーニングにおけるボランティア活動の一形態として、ワークキャンプに注目。ワークキャンプの学習論上の意義・課題を丁寧に整理しつつ、十年来参与観察を続けるワークキャンプにおける参加者の学びを分析し、サービス・ラーニングとしての新たなワークキャンプ実践の可能性を提起する。</t>
  </si>
  <si>
    <t>A5判・224ページ</t>
  </si>
  <si>
    <t>9784623099160</t>
  </si>
  <si>
    <t>山下徳治と日本の民間教育運動</t>
  </si>
  <si>
    <t>前田晶子</t>
  </si>
  <si>
    <t>戦前の新教育運動や新興教育運動、戦後のスポーツ少年団運動など、日本の民間教育運動を指揮した山下徳治は、ペスタロッチやデューイに依拠して「生い立つ思想」や「造形（セルフデザイニング）論」を展開した。教育運動を牽引し、多くの戦後教育学の担い手を育てた山下の生涯に辿る。</t>
  </si>
  <si>
    <t>A5判・338ページ</t>
  </si>
  <si>
    <t>9784623098101</t>
  </si>
  <si>
    <t>シュタイナー学校の造形教育</t>
  </si>
  <si>
    <t>吉田奈穂子</t>
  </si>
  <si>
    <t>造形教育はどのように人間のウェルビーイングの実現に貢献しているのか。芸術を教育全体に浸透させているヴァルドルフ教育の実践を造形教育の観点から考察し、その授業内容を含む実際やカリキュラムを検討する。</t>
  </si>
  <si>
    <t>A5判・404ページ</t>
  </si>
  <si>
    <t>9784623098279</t>
  </si>
  <si>
    <t>社会的養護を必要とする子どもと権利擁護</t>
  </si>
  <si>
    <t>谷口純世</t>
  </si>
  <si>
    <t>支援者ならびに社会的養護ニーズのある子どもへのインタビュー調査を基に、意図的支援という関わりによって、子どもがどのように権利を守られ、権利を守る力を体得していくのか、プロセス・効果を検証。子どもが自分や他者の権利を守ることができる力を体得するための支援の可視化を試みた一冊。</t>
  </si>
  <si>
    <t>9784642039406</t>
  </si>
  <si>
    <t>近代女子教育といけ花・茶の湯</t>
  </si>
  <si>
    <t>小林善帆</t>
  </si>
  <si>
    <t>いけ花・茶の湯は礼儀作法とともに、近代女子教育といかなる関係を構築しつつ受容されたのか。国内・基督教主義のみならず、植民地も対象に分析。教育法令の検討に加え、校友会誌・写真帖・日記・新聞・雑誌の博捜や聞き取り調査から実態に迫り、いけ花・茶の湯が担った役割を学際的に現出させる。</t>
  </si>
  <si>
    <t>Ａ５・438ページ</t>
  </si>
  <si>
    <t>9784750358802</t>
  </si>
  <si>
    <t>軍隊と言論</t>
  </si>
  <si>
    <t>吉本秀子 著</t>
  </si>
  <si>
    <t>軍隊が「占領」という形で、ある地域を掌握するとき、そこに住む人々は、どのように言論の自由を抑圧されるのか。軍事占領下の沖縄で実施されたメディア規制と言論管理について、日米両国の史料をもとにした実証的な考察により、その実態を明らかにする。</t>
  </si>
  <si>
    <t>9784750359021</t>
  </si>
  <si>
    <t>南アフリカの人種隔離政策と歴史の再構築</t>
  </si>
  <si>
    <t>上林朋広 著</t>
  </si>
  <si>
    <t>少数派の白人入植者が多数派アフリカ人を抑圧する南アフリカの人種隔離体制。その背後には「伝統」と「過去」の巧妙な利用があった。本書は、日常生活の中でいかにその体制が維持され、正当化されてきたのかを具体的な事例で解き明かし、現代の人種差別問題に新たな視点を提供。</t>
  </si>
  <si>
    <t>A5判　368ページ</t>
  </si>
  <si>
    <t>9784750358826</t>
  </si>
  <si>
    <t>みんな彼女のモノだった</t>
  </si>
  <si>
    <t>ステファニー・E・ジョーンズ＝ロジャーズ 著、落合明子、 白川恵子 訳</t>
  </si>
  <si>
    <t>これまで奴隷制度が敷かれていたアメリカ南部の女性は、夫の庇護下に置かれ経済的な主体性を発揮していなかったと理解されてきた。しかし、女性は奴隷の売買に積極的に関わり、奴隷制経済に直接関与してきた。従来の歴史観を180度変え、南部アメリカの奴隷制度の実態を明らかにした衝撃の書！</t>
  </si>
  <si>
    <t>四六版　440ページ</t>
  </si>
  <si>
    <t>9784750358925</t>
  </si>
  <si>
    <t>中国の外交と国連システム</t>
  </si>
  <si>
    <t>加治宏基 著</t>
  </si>
  <si>
    <t>経済成長をとげ、世界的プレゼンスをますます高める中国。その中国が一貫して国際連合を中心とした戦後国際秩序を打ち立てようとした事実はあまり知られていない。俗流の中国脅威論からでは見えない中国外交を「国連」という鏡を通して見る現代中国外交論。</t>
  </si>
  <si>
    <t>四六判　256ページ</t>
  </si>
  <si>
    <t>9784750359298</t>
  </si>
  <si>
    <t>安重根の平和思想と人文学的想像力</t>
  </si>
  <si>
    <t>李洙任・趙晟桓 編著</t>
  </si>
  <si>
    <t>伊藤博文殺害の罪によって刑死するまでのあいだに残された安重根の遺文・遺墨はなにを物語るのか。今日なお色あせない韓日中三国の連携による東洋平和の思想や東洋から西洋にまたがる幅広いパースペクティブをもつ世界観が語る哲学の射程を多角的に分析する。</t>
  </si>
  <si>
    <t>四六判　320ページ</t>
  </si>
  <si>
    <t>9784750359786</t>
  </si>
  <si>
    <t>イラン革命史</t>
  </si>
  <si>
    <t>駒野欽一　著</t>
  </si>
  <si>
    <t>変貌を遂げてきた革命イランの本質とその実態を焙り出す。イスラム体制誕生から現在に至るまで、革命体制が直面した課題やその在り方、核問題をめぐる米国との関係、経済体制と国民生活といった3つの側面から、革命体制存続の秘密とその行方に迫る。</t>
  </si>
  <si>
    <t>四六判　480ページ</t>
  </si>
  <si>
    <t>9784750359090</t>
  </si>
  <si>
    <t>数学教育の戦後史</t>
  </si>
  <si>
    <t>田中伸明 著</t>
  </si>
  <si>
    <t>第二次世界大戦終結後、連合国占領下においてなされた教育改革の中で、いかにして新制高等学校数学科の編成が行われたのか。GHQ/SCAPが残した機密文書を用いた丹念な史料調査により、現在に至る高等学校数学科の解き明かされていない「ルーツ」に迫る。</t>
  </si>
  <si>
    <t>A5判　280ページ</t>
  </si>
  <si>
    <t>9784750518893</t>
  </si>
  <si>
    <t>ドイツ戦後史 1945–1955　瓦礫の上の民主主義</t>
  </si>
  <si>
    <t>ハラルト・イェーナー／森内薫　訳</t>
  </si>
  <si>
    <t>第二次大戦で瓦礫の山と化したドイツの都市は、新しい社会を築くための実験場となった。後の世代から厳しく非難され、これまで顧みられることがなかったドイツの戦後の数年間。豊富な資料をひもとき、市井の人々の暮らしに目を向け、その時代が宿していた新たな社会の萌芽を見出す。</t>
  </si>
  <si>
    <t>9784757611108　</t>
  </si>
  <si>
    <t>奈良時代政治史の諸相</t>
  </si>
  <si>
    <t>木本好信</t>
  </si>
  <si>
    <t>奈良時代には幾度もの皇位継承を原因とする政争が繰り返された。元正・孝謙の女帝や聖武天皇をはじめ淳仁・桓武天皇即位時の政治背景、そして道祖王や氷上川継など孫王らの皇位継承をめぐる政治動向の諸相を解明する。</t>
  </si>
  <si>
    <t>9784757611146</t>
  </si>
  <si>
    <t>安元御賀記注釈</t>
  </si>
  <si>
    <t>浜畑圭吾、北山円正、鈴木徳男</t>
  </si>
  <si>
    <t>後白河院の五十賀宴を記した藤原隆房『安元御賀記』の初めての注釈書。徳川美術館所蔵の定家本を底本に、古記録・楽書等を博捜して詳細な注釈を施した。関係人物の系譜、官歴、文事の記録等をまとめた人物伝も掲載。</t>
  </si>
  <si>
    <t>2025年２月刊行</t>
  </si>
  <si>
    <t>A5・522ページ</t>
  </si>
  <si>
    <t>緒方洪庵全集　全5巻7分冊</t>
    <phoneticPr fontId="16"/>
  </si>
  <si>
    <t>適塾記念会緒方洪庵全集編集委員会　編</t>
  </si>
  <si>
    <t>幕末を代表する蘭学者・医師にして、福沢諭吉・長与専斎ら多くの俊英を輩出した教育者、緒方洪庵の初の全集。医学関係の著書はもちろん友人や弟子への書状、適塾運営にかかわる文書類、和歌や書に至るまで洪庵の既知の全著作を収載、異本情報や詳細な解説も付す。洪庵・適塾研究の基礎資料の決定版。</t>
  </si>
  <si>
    <t>A5・320～816ページ</t>
  </si>
  <si>
    <t>9784272510207</t>
  </si>
  <si>
    <t>世界史の中の「ガザ戦争」</t>
  </si>
  <si>
    <t>藤田進、世界史研究所　編</t>
  </si>
  <si>
    <t>なぜハマースはイスラエル攻撃に踏み切ったのか。なぜイスラエルはジェノサイドといえる殺戮を続けるのか。なぜアメリカを筆頭に西欧諸国は「自衛戦争」としてイスラエルを支持するのか。その根源を世界史的にたどり、変化の兆しを読み解く。</t>
  </si>
  <si>
    <t>四六　256ページ</t>
  </si>
  <si>
    <t>9784272501830</t>
  </si>
  <si>
    <t>データサイエンスが拓く歴史学</t>
  </si>
  <si>
    <t>コンピュータを用いた量的分析が質的分析をどのように深化させるのか。データ分析から相関関係のみならず因果関係を導出することは可能か。また、地理・空間情報の解析を通して何が見えてくるのか。デジタル技術活用の実例から論じる。</t>
  </si>
  <si>
    <t>A5　240ページ</t>
  </si>
  <si>
    <t>9784272501847</t>
  </si>
  <si>
    <t>戦争を展示する</t>
  </si>
  <si>
    <t>佐々木真、原田敬一、松本彰　編著</t>
  </si>
  <si>
    <t>戦争博物館は「何のために、何を、いかに」展示しているのか。世界の博物館から56館を選び、設立の経緯や展示物などの概要を提示。また、15のテーマと８つのコラムから博物館をとりまく問題や、変化する姿とその意味を考察する。</t>
  </si>
  <si>
    <t>A5　346ページ</t>
  </si>
  <si>
    <t>9784309229652</t>
    <phoneticPr fontId="16"/>
  </si>
  <si>
    <t>ＬＧＢＴＱ＋の歴史</t>
  </si>
  <si>
    <t>マイケル・ブロンスキー編　藤崎百合訳　清水晶子監修</t>
  </si>
  <si>
    <t>ＬＧＢＴＱ＋の芸術、思想、哲学、サブカルチャーの文化史。弾圧、差別、苦闘、連帯の政治史。そして古今東西の多様な性のありかたの精神史をひもとき、世界の見方を拡張する充実の図鑑</t>
  </si>
  <si>
    <t>2025年11月</t>
  </si>
  <si>
    <t>336ページ</t>
  </si>
  <si>
    <t>9784314012072</t>
  </si>
  <si>
    <t>スピリチュアリズムの時代１８４７-１９０３</t>
  </si>
  <si>
    <t>伊泉龍一</t>
  </si>
  <si>
    <t>源流となる18世紀のスウェーデンボルグやメスメリズムに遡りつつ、ムーヴメントが隆盛を極めた1847年から1903年までの資料から、“見えない力”や“霊的なるもの”に翻弄された人々の記録を辿りながら、その背景にあった社会思想や文化的意義を踏まえて考察する。</t>
  </si>
  <si>
    <t>9784814005666</t>
  </si>
  <si>
    <t>中国図書史</t>
  </si>
  <si>
    <t>陳力／楊帆　訳</t>
  </si>
  <si>
    <t>中国文化とは図書のことである。その重要性は、世界史上でも特異な位置を占める。図書の歴史は、各時代の読書する人々と社会を映し出す鏡でもある。殷商の出土文字から清末民国初期の公共図書館にいたる、図書の内容・形式、収集・整理・収蔵・利用、謄本・印刷から製本、販売までをつぶさに描く通史。</t>
  </si>
  <si>
    <t>9784771039544</t>
  </si>
  <si>
    <t>オランダ植民地統治と法的住民区分の変遷</t>
  </si>
  <si>
    <t>吉田信</t>
  </si>
  <si>
    <t>本国から遠く離れた植民地において、「オランダ人／ヨーロッパ人」であることの基準とは何であったのか。オランダの植民地における支配の枠組みを丹念にたどり、文化的にも人種的にも異なる植民地住民をめぐる一世紀に及ぶ「包摂」と「排除」の過程を描き出す。</t>
  </si>
  <si>
    <t>A5・220ページ</t>
  </si>
  <si>
    <t>9784771039674</t>
  </si>
  <si>
    <t>「人の移動」の国際政治</t>
  </si>
  <si>
    <t>鶴園裕基</t>
  </si>
  <si>
    <t>冷戦秩序のなかで、日本華僑はいかに国際移動を制約されたのか。第二次世界大戦後の日本華僑の国際移動に関わる日台それぞれの諸制度の形成過程、およびそれに伴う各国間の外交交渉過程を検討することで、近代的な主権国家システムが作り出す「国境」と日本華僑との関わりを、歴史的に描き出す。</t>
  </si>
  <si>
    <t>神々のルーツ/神々のクロニクル　セット</t>
    <rPh sb="7" eb="9">
      <t>カミガミ</t>
    </rPh>
    <phoneticPr fontId="16"/>
  </si>
  <si>
    <t>片岡伸行</t>
  </si>
  <si>
    <t>神社を取材すると朝鮮半島から来た「神々」が多いことに気づきます。また天皇の出自を探るとやはり国際色豊かな諸説が。神道は日本固有なのか？神社に祀られているのは誰か？見えてくるのは「伝統」を国策に利用し戦争を含め国民に苦難を強いた国家権力の姿。取材をもとに現代に問う歴史紀行、全2冊。</t>
  </si>
  <si>
    <t>Ａ５判・平均200ページ</t>
  </si>
  <si>
    <t>9784409241691</t>
  </si>
  <si>
    <t>普通の組織</t>
  </si>
  <si>
    <t>シュテファン・キュール　田野大輔訳</t>
  </si>
  <si>
    <t>ナチ体制下で普通の人びとがユダヤ人の大量虐殺に進んで参加したのはなぜか。ブラウニングが先鞭をつけたこの問いをさらに掘り下げ、殺戮部隊を駆り立てた様々な要因——イデオロギー、強制力、仲間意識、物欲、残虐性——の働きを組織社会学の視点から解明した、ホロコースト研究の金字塔。</t>
  </si>
  <si>
    <t>四六判440ページ</t>
  </si>
  <si>
    <t>9784409520949</t>
  </si>
  <si>
    <t>病原菌と人間の近代史</t>
  </si>
  <si>
    <t>塩野麻子</t>
  </si>
  <si>
    <t>結核の全人口的な感染が予期された近代日本社会において、感染後の身体はいかに統御されるのか。結核史における「潜在的なもの」を主題化することで、結核の顕在的な側面に焦点があてられてきた従来の見方を再構成し、新たな視座を提示する。</t>
  </si>
  <si>
    <t>A5判296ページ</t>
  </si>
  <si>
    <t>9784409511039</t>
  </si>
  <si>
    <t>史録　スターリングラード</t>
  </si>
  <si>
    <t>ヨッヘン・ヘルベック　半谷史郎、小野寺拓也　訳</t>
  </si>
  <si>
    <t>長らく公文書館に封印されていた膨大な記録を、ドイツの歴史学者ヘルベックが調査し、70年ぶりに蘇らせた記録である。ドイツ側視点に偏りがちだった独ソ戦の真実にソ連側の視点から迫る。待望の邦訳！</t>
  </si>
  <si>
    <t>A5判502ページ</t>
  </si>
  <si>
    <t>9784812224069</t>
  </si>
  <si>
    <t>フランス革命と絵画</t>
  </si>
  <si>
    <t>服部春彦</t>
  </si>
  <si>
    <t>フランス革命・ナポレオン期のヨーロッパでは、絵画をはじめとする美術品の大規模な地域間移動が起きている。本書では、オルレアン・コレクションを中心に、大陸各地からイギリスへ流出した絵画の行方をたどり、ナショナル・ギャラリーの創設に与えた影響をも考察する。</t>
  </si>
  <si>
    <t>9784790717973</t>
  </si>
  <si>
    <t>奴隷・骨・ブロンズ—脱植民地化の歴史学</t>
  </si>
  <si>
    <t>井野瀬久美惠</t>
  </si>
  <si>
    <t>過去につながり、今を問え！——ＢＬＭ運動が糾弾する奴隷制の歴史。アイルランド移民の軌跡を物語る遺骨。欧米の博物館を揺るがすベニン・ブロンズ。「知の脱植民地化」の最前線へ。</t>
  </si>
  <si>
    <t>9784805113448</t>
  </si>
  <si>
    <t>総力戦とは何だったのか</t>
  </si>
  <si>
    <t>森靖夫　編著</t>
  </si>
  <si>
    <t>戦争に備え、国家の総力を動員する、とは如何なることなのか。政治家や軍部、在郷軍人や結社、さらには国際的な比較など、多様な観点から、戦争に向かったかつての日本の姿を探るなかで、今日の世界情勢に照らした「世界と日本」の現在地が浮かび上がります。</t>
  </si>
  <si>
    <t>２０２５年３月刊行</t>
  </si>
  <si>
    <t>A5・398ページ</t>
  </si>
  <si>
    <t>9784487817726</t>
  </si>
  <si>
    <t>図鑑　アフリカ全史</t>
  </si>
  <si>
    <t>DK社　編／松田 素二　監修</t>
  </si>
  <si>
    <t>人類発祥の地であり、地球上で2番目に大きな大陸アフリカ。そこには、20万年の歴史と、文化・民族・宗教の多様性がある。本書では、これまで充分に紹介されてこなかった、「アフリカ大陸」の長大な歴史と文化の多様性、そして各国の現状までを網羅。</t>
  </si>
  <si>
    <t>A4変・400ページ</t>
  </si>
  <si>
    <t>9784130203524</t>
  </si>
  <si>
    <t>戦争・植民地支配とアーカイブズ2</t>
  </si>
  <si>
    <t>安藤正人</t>
  </si>
  <si>
    <t>日本におけるアーカイブズ史を切りひらいた著者による集大成の第2巻。アジア太平洋地域の旧日本植民地や占領地、日本の植民地支配や軍政支配のもとで、失われた膨大な数のアーカイブズ（官公署や企業の記録、民間の歴史文書など）や文化遺産の詳細分析し、歴史資料を保存する意義と課題を提示する。</t>
  </si>
  <si>
    <t>9784490109573</t>
  </si>
  <si>
    <t>日本古代人名辞典　普及版</t>
  </si>
  <si>
    <t>3世紀から12世紀まで、約900年余りのあいだに編纂された勅撰の歴史書をはじめとして、日記、系図集、寺社の記録、歴代朝廷の職員録などに名前があらわれた約13,000人を採録。人物ごとに主要な出典を明記する。</t>
  </si>
  <si>
    <t>9784490211085</t>
  </si>
  <si>
    <t>恐怖とパニックの人類史</t>
  </si>
  <si>
    <t>ロバート・ペッカム／林久実　訳</t>
  </si>
  <si>
    <t>黒死病や恐怖政治、ホロコースト、気候変動、金融危機、新型コロナまで。恐怖と恐怖が生み出すパニックが人類史で果たしてきた役割について多彩なエピソードを紹介しながら考察。アメリカによる力の外交、ロシアのウクライナ侵攻など「恐怖」が再び世界を覆う現在、本書が私たちに与える示唆は大きい。</t>
  </si>
  <si>
    <t>9784887084452</t>
  </si>
  <si>
    <t>古代ギリシア人の歴史　(刀水歴史全書103)</t>
  </si>
  <si>
    <t>桜井万里子</t>
  </si>
  <si>
    <t xml:space="preserve">古代ギリシア史研究の泰斗が描く現代日本最先端の通史。古代ギリシアの始まりは？　ギリシア語とは、ミケーネ文明、ポリス（スパルタ・アテナイ）の誕生、民主制、ペルシア戦争、さらには、ホメロスの叙事詩、歴史学・哲学の誕生、悲劇・喜劇の競演が綴られてゆく(写真・地図多数収録)	</t>
  </si>
  <si>
    <t>四六・425ページ</t>
  </si>
  <si>
    <t>9784887084773</t>
  </si>
  <si>
    <t>古代ギリシアのいとなみ　都市国家の経済と暮らし</t>
    <phoneticPr fontId="16"/>
  </si>
  <si>
    <t>Ｌ．ミッジェト著／佐藤昇訳</t>
  </si>
  <si>
    <t>都市国家（ポリス）は古代ギリシアにおける生活の中核的な枠組みであり、その経済と暮らしを鮮やかに解き明かした入門書。モノやサービスの生産・交換・消費に関わる古代世界の人びとのいとなみを、現代の読者に届ける。世界３か国で翻訳された必読のガイドブックが、日本に上陸！</t>
  </si>
  <si>
    <t>四六・290ページ</t>
  </si>
  <si>
    <t>9784868320005</t>
  </si>
  <si>
    <t>考古学からみた古代出雲</t>
  </si>
  <si>
    <t>川原和人</t>
  </si>
  <si>
    <t xml:space="preserve">「いずものくに」誕生から古墳時代まで、出雲地方を考古学的視点から通時的に考察。荒神谷遺跡出土銅剣の使用目的やヤマト政権と出雲の関係など、いまだ謎とされたままの、しかし古代出雲研究者が果たすべき責務に真摯に向き合い、その実像を探求すべく研究に一石を投じる。 </t>
  </si>
  <si>
    <t>B5・326ページ</t>
  </si>
  <si>
    <t>9784886219978</t>
  </si>
  <si>
    <t>高麗陶器の考古学</t>
  </si>
  <si>
    <t>主税英德</t>
  </si>
  <si>
    <t>中世東北アジアにおいて、高麗陶器はどのように生産され、韓半島や中世日本でいかに使用されたのか。器種分類、編年などの基礎研究から、窯構造、用途の考察など、考古学的分析を通して、高麗、日本、琉球における高麗陶器の特質に迫る。</t>
  </si>
  <si>
    <t>A5・250ページ</t>
  </si>
  <si>
    <t>9784868320029</t>
  </si>
  <si>
    <t>戦国大名の領域支配構造（中世史選書35）</t>
  </si>
  <si>
    <t xml:space="preserve"> 伊藤拓也</t>
  </si>
  <si>
    <t>強固で安定し統一的な領国か、多様で流動的で不均衡な領国か。五代にわたり関東を支配した北条氏の代表的な支城領を事例に、その成立や支城衆の性質に分析を加えつつ、戦国大名の構造と支配の実態を解明する。2部構成で、第1部では支城領の様態が変わる三代氏康以前、第2部では四代氏政以降を検討。</t>
  </si>
  <si>
    <t>A5・274ページ</t>
  </si>
  <si>
    <t>9784886219985</t>
  </si>
  <si>
    <t>竈（かまど）と住まいの考古学</t>
  </si>
  <si>
    <t>合田茂伸、合田幸美</t>
  </si>
  <si>
    <t>かつて日本の住居において火を使う場所であり、台所の中心であり続けた「竈」について、全国各地および朝鮮半島、中国の検出遺構を詳細に分析・検証。古代を中心に弥生から近世まで、日本の住まいの変革期を煮炊きの場所から新たに捉えなおし、基層文化としての住まいとは何かを考察する。</t>
  </si>
  <si>
    <t>9784868320012</t>
  </si>
  <si>
    <t>弥生墳丘墓と手工業生産（考古学選書6）</t>
  </si>
  <si>
    <t>野島永</t>
  </si>
  <si>
    <t xml:space="preserve">中国・四国地方を中心とした弥生墳丘墓の変遷を、地域首長たちの手工業生産や交易活動をふまえて概括し、その発展過程と系譜を整理することで、のちに前方後円墳へと帰結していく弥生墳丘墓が造営された根源的な事由を究明する。 </t>
  </si>
  <si>
    <t>9784497225016</t>
  </si>
  <si>
    <t>大地からの中国史　史料に語らせよう　東方選書64</t>
  </si>
  <si>
    <t>大澤正昭</t>
  </si>
  <si>
    <t>主食であるコメ・コムギの栽培から、コムギの加工食品である「餅（へい）」「麺」、農具の発展、お茶・野菜の栽培、養蚕のための桑の栽培、肥料まで、皇帝や官僚たちが動かす国家を、食糧・衣料の生産によって支えてきた農民の姿を史料から丹念に掘り起こす。</t>
  </si>
  <si>
    <t>四六・376ページ</t>
  </si>
  <si>
    <t>9784815811815</t>
  </si>
  <si>
    <t>豊臣政権の統治構造</t>
  </si>
  <si>
    <t>谷徹也</t>
  </si>
  <si>
    <t>秀吉の「天下一統」は、日本・東アジアの近世化をいかに導いたのか。それは単なる「専制」だったのか。実務を担う奉行らと自律的な在地社会の交渉から、複数の〈首都〉の成立、朝鮮侵略による転換まで、支配機構の全容と政策の柔軟性を一貫した視座で把握し、政権像を鮮やかに更新する。</t>
  </si>
  <si>
    <t>1619年プロジェクト　アメリカの黒人差別の歴史　上下</t>
    <phoneticPr fontId="16"/>
  </si>
  <si>
    <t>ニコール・ハナ＝ジョーンズ　編著／森本奈理　訳</t>
  </si>
  <si>
    <t>1776年のアメリカ建国史を黒人奴隷制と差別の視点から捉え直し、最初のアフリカ系黒人奴隷が到着した「1619年がアメリカの真の始まり」と位置づけ、学者・詩人・作家・ジャーナリストによる、多様なテーマ（人種、政治から音楽、正義まで）の18本の論文・詩・短篇を編んだ歴史書。</t>
  </si>
  <si>
    <t>2025年6-7月刊行</t>
  </si>
  <si>
    <t>四六・810ページ</t>
  </si>
  <si>
    <t>9784560091999</t>
  </si>
  <si>
    <t>ビザンツ文人伝　言葉で戦った男たちの矜持と憂愁</t>
  </si>
  <si>
    <t>根津由喜夫</t>
  </si>
  <si>
    <t>世俗の支配層が武人とほぼ同義の西欧中世と違い、文官・文人が存在感を示したビザンツ。8世紀のコンスタンティノープル総主教ゲルマノス1世から帝国滅亡の15世紀のプレトンまで14人を取り上げ、毀誉褒貶入り乱れた異才たちの人生を活写する。</t>
  </si>
  <si>
    <t>REKIHAKU（国立歴史民俗博物館・公式総合誌）シリーズ</t>
    <phoneticPr fontId="16"/>
  </si>
  <si>
    <t>国立歴史民俗博物館発!　歴史と文化への好奇心をひらく『REKIHAKU』、遂に創刊！いまという時代を生きるのに必要な、最先端でおもしろい歴史と文化に関する研究の成果をわかりやすく伝えます。既刊15冊+最新刊『特集・海藻　東アジアをつなぐ海の資源』のセット。</t>
  </si>
  <si>
    <t>2025年10月</t>
  </si>
  <si>
    <t>9784831516893</t>
  </si>
  <si>
    <t>能楽史のなかの世阿弥</t>
  </si>
  <si>
    <t>天野文雄</t>
  </si>
  <si>
    <t>世阿弥とその時代に注目し、禅竹・観阿弥・音阿弥・元雅等との関係性、能における主題や思想から世阿弥の能を読み解き、南北朝期から室町前期の能楽史のなかに位置づける。</t>
  </si>
  <si>
    <t>9784585320678</t>
  </si>
  <si>
    <t>外から見た江戸時代の書籍文化</t>
  </si>
  <si>
    <t>ピーター・コーニツキー</t>
  </si>
  <si>
    <t>近世初期に勃興した活字印刷は、なぜ、製版印刷に駆逐されたのか。海外の図書館になぜ多量の日本書籍が所蔵されているのか、それはいつ持ってこられたのか。日本の書籍文化史を海外からの視点で読み解き、学界をリードしてきたケンブリッジ大学名誉教授による日本書籍文化史講義！</t>
  </si>
  <si>
    <t>A5判・496ページ</t>
  </si>
  <si>
    <t>9784588495236</t>
  </si>
  <si>
    <t>68-3_法政大学出版局</t>
  </si>
  <si>
    <t>法政大学出版局</t>
  </si>
  <si>
    <t>回想のイスラーム　1832-1845</t>
  </si>
  <si>
    <t>レオン・ロッシュ／矢田部厚彦　訳／杉田英明　編集・校訂</t>
  </si>
  <si>
    <t>幕末史に名を残すフランスの外交官ロッシュ（1809-1900）が、駐日公使着任以前、北アフリカのイスラーム世界で激動の日々を送っていた時代を回想した自伝。批判的校訂を経た驚異の日本語訳、解題・資料付。</t>
  </si>
  <si>
    <t>A5・1336ページ</t>
  </si>
  <si>
    <t>9784831863355</t>
  </si>
  <si>
    <t>文化財の誕生</t>
  </si>
  <si>
    <t>田中直子</t>
  </si>
  <si>
    <t>寺院の宝物（寺宝）はいかに継承されてきたのか。またその寺宝はどのような経緯で現代の「美術品」「文化財」としてとらえられるようになったのか。認識の変遷を仏像の表背墨書や明治期の行政文書をもとに明らかにする。</t>
  </si>
  <si>
    <t>9784831877918</t>
  </si>
  <si>
    <t>日本古代中世の社会と宗教</t>
  </si>
  <si>
    <t>宮﨑健司　編</t>
  </si>
  <si>
    <t>日本の古代中世の社会において仏教や神祇信仰などの宗教が果たした役割を多角的に論じ、社会と宗教という視点の重要性をあらためて問い直す。問題意識を同じくする研究者２２名による論集。</t>
  </si>
  <si>
    <t>9784831877925</t>
  </si>
  <si>
    <t>蓮如教団論</t>
  </si>
  <si>
    <t>金龍静</t>
  </si>
  <si>
    <t>戦国期本願寺教団の歴史と実像を、蓮如・実如・証如・顕如という宗主個人の事跡を軸に、参画した人々の事跡や教団の組織構造、一向一揆、本尊や御文等の多様な法物の視点も交えて多角的に描き出す、長年の研究の集大成。</t>
  </si>
  <si>
    <t>A5・740ページ</t>
  </si>
  <si>
    <t>9784831877994</t>
  </si>
  <si>
    <t>戦国末期三河・尾張の戦乱と水野信元</t>
  </si>
  <si>
    <t>砂川博</t>
  </si>
  <si>
    <t>徳川家康の実母・於大の兄、水野信元。限られた史料を駆使し、群雄の思惑が交錯する尾張と三河の境界における複雑な軍事・政治情勢を俯瞰しつつ、その実像に迫る。天文十三年から天正三年にかけての戦国史の空隙を補う。</t>
  </si>
  <si>
    <t>9784831862969</t>
  </si>
  <si>
    <t>相模大山御師の「行動文化」と身分</t>
  </si>
  <si>
    <t>飯田隆夫</t>
  </si>
  <si>
    <t>江戸時代から明治初頭にかけて、幾多の災害や廃仏毀釈の波を乗り越えて、山岳霊場相模大山の発展と繁栄を陰で支えてきた御師たちの実像を、知られざる資料・文献を駆使して、様々な角度から立体的に浮かび上がらせた労作。</t>
  </si>
  <si>
    <t>9784831855879</t>
  </si>
  <si>
    <t>増訂　日本占領と宗教改革</t>
  </si>
  <si>
    <t xml:space="preserve">岡﨑匡史 </t>
  </si>
  <si>
    <t>「人間宣言」や「神道指令」など、ＧＨＱ占領下の日本で進められた「国家神道」解体政策。その実態と顚末を、神道とキリスト教の相克を軸に、壮大な視点と精緻な史料分析で描き出す。戦後宗教政策と日米関係の核心に迫った秀作。</t>
  </si>
  <si>
    <t>9784831877871</t>
  </si>
  <si>
    <t>史学の近代中国</t>
  </si>
  <si>
    <t>竹元規人</t>
  </si>
  <si>
    <t>長大な歴史をもつ中国の知識人は自国の歴史をいかに捉え直し，いかなる「中国」を歴史的に構想したのか。胡適・顧頡剛・傅斯年の学術思想と営為に即して考察する。中国における近代史学の展開に関する本邦初の本格的研究書。</t>
  </si>
  <si>
    <t>9784831855756</t>
  </si>
  <si>
    <t>近代仏教儀礼論序説</t>
  </si>
  <si>
    <t>武井謙悟</t>
  </si>
  <si>
    <t>近代日本の仏教儀礼を主題とする本邦初の書。資料の博捜と分析から近代仏教儀礼の展開過程を辿り、研究の基礎づけを試みる。近代仏教史研究に残されたブルーオーシャンを開拓し、研究史に新たなインパクトをもたらす画期的労作。</t>
  </si>
  <si>
    <t>9784831853516</t>
  </si>
  <si>
    <t>八坂神社日誌　第一巻</t>
  </si>
  <si>
    <t>八坂神社の明治期の公的な記録を『（八坂神社）社務所日誌』と名付け、翻刻・刊行する新シリーズ。本巻には『祇園社務家日記』一冊（慶応四年正月～十二月）と、『社務所日誌』1（慶応四年八月～明治三年四月）を掲載する。</t>
  </si>
  <si>
    <t>9784831852540</t>
  </si>
  <si>
    <t>相国寺史　第四巻</t>
  </si>
  <si>
    <t>相国寺史編纂委員会　編／原田正俊、伊藤真昭　監</t>
  </si>
  <si>
    <t>相国寺本坊および塔頭に残る約三万点にも及ぶ膨大な文書を中心に、近世・近現代における相国寺の動向を理解する上でとくに重要と思われる史料を精選。初公開の史料を多数収録した要注目の史料集。</t>
  </si>
  <si>
    <t>A5・838ページ</t>
  </si>
  <si>
    <t>9784831851598</t>
  </si>
  <si>
    <t>清水寺　成就院日記　第九巻</t>
  </si>
  <si>
    <t>京都・清水寺の門前町の行政を記録した江戸時代の約１７０年分の公用日記。第９巻は明和８年～安永３年までを収録。</t>
  </si>
  <si>
    <t>9784622097891</t>
  </si>
  <si>
    <t>書物の中世史　新装版</t>
  </si>
  <si>
    <t>五味文彦</t>
  </si>
  <si>
    <t>書物の帯びている世界、中世の知の体系・ネットワークを鮮やかに浮き彫りにする。卓抜な構想力で知られる著者の真骨頂。本書は第26回角川源義賞〈歴史研究部門〉を受賞しました。［初版2003年発行］</t>
  </si>
  <si>
    <t>9784623098804</t>
  </si>
  <si>
    <t>福沢諭吉と大名華族</t>
  </si>
  <si>
    <t>小川原正道</t>
  </si>
  <si>
    <t>福沢の思想や理論の構築と展開の過程を踏まえた上で、大名華族をはじめとする門下生たちがいかなる社会的実践を試みたのかを紹介し、日本近代化の思想的起源と実践の過程を描写していく。 「破壊者」と「創造者」の二つの側面から描き出すあたらしい福沢諭吉像。</t>
  </si>
  <si>
    <t>9784623097951</t>
  </si>
  <si>
    <t>石油危機と国際秩序の変容</t>
  </si>
  <si>
    <t>秋田茂　編著</t>
  </si>
  <si>
    <t xml:space="preserve">アジア各国の輸出志向型工業化への着手、それと対照的なインドにおける農業開発、さらに日本は経済開発政策でどのような役割を果たしたのかを考察することで、石油危機と1970～80年代初頭におけるアジア国際経済秩序の変容がもたらした世界史的意味を再考する。 </t>
  </si>
  <si>
    <t>A5判・３３６ページ</t>
  </si>
  <si>
    <t>9784623097715</t>
  </si>
  <si>
    <t>アメリカ帝国（上）</t>
  </si>
  <si>
    <t>Ａ・Ｇ・ホプキンズ/菅英輝、森丈夫、中嶋啓雄、上英明　訳</t>
  </si>
  <si>
    <t>合衆国が独立後もイギリスの「非公式帝国」の一部にとどまっていた時代、そして南北戦争を経て、近代国民国家として「真の独立」を達成する中、「島嶼帝国」を獲得し、西欧の他の帝国主義と同じように振舞う時期を扱う。</t>
  </si>
  <si>
    <t>A5判・560ページ</t>
  </si>
  <si>
    <t>9784623097722</t>
  </si>
  <si>
    <t>アメリカ帝国（下）</t>
  </si>
  <si>
    <t>近代帝国が絶頂期に達するとともに、解体に向かう時期を扱う。二つの世界大戦を経て、世界経済の構造変化、人権の重視、脱植民地化運動の拡大など、帝国存続の危機に直面しつつも帝国への野望を抱き続けるヘゲモニー国家として振舞うその姿に迫る。</t>
  </si>
  <si>
    <t>A5判・372ページ</t>
  </si>
  <si>
    <t>世界近現代全史　全6巻セット</t>
    <phoneticPr fontId="16"/>
  </si>
  <si>
    <t>大江一道</t>
  </si>
  <si>
    <t>本シリーズでは、世界の近代化や近代資本主義を、近代世界システム論を用いて全体的・構造的にとらえ直し、今日にいたる展開を明らかにします。いま世界で起きている出来事の原因・ファクトを知るうえで、また、現代の行方を考えるために必ず読むべき定番書です。</t>
  </si>
  <si>
    <t>B6変型判・各巻260ページほど</t>
  </si>
  <si>
    <t>9784639030461</t>
  </si>
  <si>
    <t>飛鳥の古墳に葬られたのは誰か</t>
  </si>
  <si>
    <t>猪熊兼勝</t>
  </si>
  <si>
    <t>これまでタブー視されてきた飛鳥古墳の被葬者論に挑む!　長年、高松塚古墳・キトラ古墳などの発掘調査に携わった著者が考古学的に検証する。</t>
  </si>
  <si>
    <t>9784639030393</t>
  </si>
  <si>
    <t>良渚文化とは何か</t>
  </si>
  <si>
    <t>王寧遠</t>
  </si>
  <si>
    <t>これまでの発掘調査・研究によって、5000年前の良渚古城の宮殿区、城壁、城門、外郭構造や洪水防止機能を持つ高度な外郭水利システムの存在が明らかとなった。中国最古の文明の実像にせまる。</t>
  </si>
  <si>
    <t>9784639030683</t>
  </si>
  <si>
    <t>論争　邪馬台国</t>
  </si>
  <si>
    <t>宮本 一夫、日本考古学協会　編</t>
  </si>
  <si>
    <t>日本考古学界の第一人者が徹底討論するシリーズ第1弾!　討論のさきにみえたものとは?　「邪馬台国の時代」の実像を最新の考古学から描き出す。ここまでわかった!　銅鏡が卑弥呼共立の謎を解く。</t>
  </si>
  <si>
    <t>日本花街史［普及版］　上下</t>
    <phoneticPr fontId="16"/>
  </si>
  <si>
    <t>明田 鉄男</t>
  </si>
  <si>
    <t>《日本文化再発見》の一環として、遊女・遊里の歴史を文明論や社会学の視点から緻密に解き明かした記念碑的名著が〈普及版〉となって久々の復刊。「上　花街の成立と変遷」「下　遊女と遊里の世界」の２冊組。</t>
  </si>
  <si>
    <t>9784639030553</t>
  </si>
  <si>
    <t>陸前大洞貝塚の研究</t>
    <phoneticPr fontId="16"/>
  </si>
  <si>
    <t>設楽博己　編著</t>
  </si>
  <si>
    <t>サブタイトルにあるように、東京大学総合研究博物館所蔵の1925年発掘全資料である。日本考古学の近代化の原点・縄文土器編年の基礎となった大洞貝塚の学史的発掘の全貌!</t>
  </si>
  <si>
    <t>日本古代氏族研究叢書［既刊８冊セット］</t>
    <phoneticPr fontId="16"/>
  </si>
  <si>
    <t>加藤謙吉　他</t>
  </si>
  <si>
    <t>個々の氏族を中心とする視点から古代史研究を再検討するシリーズ「日本古代氏族研究叢書」。2025年5月刊行の最新巻「⑧阿曇氏の研究」ほか、既刊８巻のセット。※その他既刊　物部氏の研究/紀氏の研究/ワニ氏の研究/大神氏の研究/蘇我氏の研究/藤原氏の研究/阿倍氏の研究</t>
  </si>
  <si>
    <t>A5・2103ページ</t>
  </si>
  <si>
    <t>9784639030263</t>
  </si>
  <si>
    <t>世界文化遺産でたどる日本の歴史</t>
  </si>
  <si>
    <t>熊倉浩靖</t>
  </si>
  <si>
    <t>世界文化遺産が日本の歴史を照らし出す。日本各地に存在する世界文化遺産の核心に迫り、それらをつなぐことで、今までとは少し異なった視点から日本のこれまでを振り返る。</t>
  </si>
  <si>
    <t>9784639030478</t>
  </si>
  <si>
    <t>土器の考古学</t>
  </si>
  <si>
    <t>設楽博己　編</t>
  </si>
  <si>
    <t>考古学の基本はすべて土器にある。日本とユーラシア先史土器研究、縄文・弥生人の生活と土器、先史土器の境界、先史土器研究の方法論、考古科学による先史土器の研究など、最新の土器研究と科学分析、数多く入っているコラムから、古代のくらしがみえてきた‼</t>
  </si>
  <si>
    <t>9784639030225</t>
  </si>
  <si>
    <t>東国の群集墳</t>
  </si>
  <si>
    <t>太田博之、広瀬和雄、日高慎、田中裕　編著</t>
  </si>
  <si>
    <t>群集墳とは何か—　古墳研究の研究者たちが、東国各地の群集墳造営の多様な実態を俯瞰した上で、主要な論点を検討し、新たな古墳時代像を構築する。</t>
  </si>
  <si>
    <t>「弓」の文化史３冊セット</t>
    <phoneticPr fontId="16"/>
  </si>
  <si>
    <t>入江康平</t>
  </si>
  <si>
    <t>入江康平（筑波大学名誉教授）による、日本の「弓」文化を考える３冊セット。「弓射の文化史【原始～中世編】狩猟具から文射・武射へ（2018）」、「弓射の文化史【近世～現代編】射芸の探求と教育の射（2018）」、新刊「堂射の話　通し矢天下一に挑んだ武士たち【普及版】（2025）」</t>
    <phoneticPr fontId="16"/>
  </si>
  <si>
    <t>A5・859ページ</t>
  </si>
  <si>
    <t>祭祀考古学の研究　正・続</t>
    <phoneticPr fontId="16"/>
  </si>
  <si>
    <t>大平 茂</t>
  </si>
  <si>
    <t>祭祀考古学の研究に人生をかけて打ち込んできた著者が、自身の研究成果の積み重ねと、考古学の研究の進展とに基づいて、更に深く古代日本人の精神に踏み込んでいく。「祭祀考古学の研究（2008）」と、新刊「続・祭祀考古学の研究（2025）」の２冊セット。</t>
  </si>
  <si>
    <t>9784843370209</t>
  </si>
  <si>
    <t>中曽根政権期 靖国神社公式参拝関係資料　　全５巻</t>
  </si>
  <si>
    <t>ゆまに書房編集部 編・解題</t>
  </si>
  <si>
    <t>30年以上所在不明とされ、最近その存在が明らかになった「閣僚の靖国神社参拝問題に関する懇談会」の「議事録」（国立公文書館所蔵、第2回～第12回、残りは「不存在」）を収録。これにより個人の詳細な発言・意見が把握でき、「公式参拝」合憲論への道筋を明らかにする。外務省の関連資料も併録。</t>
  </si>
  <si>
    <t>2025年５月刊行</t>
  </si>
  <si>
    <t>A3・平均328ページ</t>
  </si>
  <si>
    <t>コレクション・近代日本の中国都市体験　既刊15巻</t>
    <phoneticPr fontId="16"/>
  </si>
  <si>
    <t xml:space="preserve"> 東京女子大学比較文化研究所、上海外国語大学日本研究センター 監修</t>
  </si>
  <si>
    <t>中国の主要な17都市に関わる日本語メディアを復刻集成。日本人コミュニティが形成され、その足跡が多く残された各主要都市が、日本語によっていかに表象され、どのように近代日本に受容されていったのかを解明するための資料集。各巻ともに、エッセイ、解題、関連年表、主要参考文献案内を収録。</t>
  </si>
  <si>
    <t>2024年５月〜2025年11月刊行</t>
  </si>
  <si>
    <t>A5・平均874ページ</t>
  </si>
  <si>
    <t>コレクション・台湾のモダニズム　第Ⅰ期　既刊８巻</t>
    <phoneticPr fontId="16"/>
  </si>
  <si>
    <t>和田博文、河野龍也、呉佩珍ほか 監修</t>
  </si>
  <si>
    <t>日台共同研究によって、日台関係史を総合的に明らかにする、第一級資料集。既刊＝１ 台湾総督府の植民地統治╱２ 日本・南支・南洋への航路╱３ 台湾縦貫鉄道と交通網╱４ モダン都市景観╱５ 水道と電気╱６ 衛生と病院╱７ 農業と林業╱８ 帝国大学・旧制高校・旧制専門学校</t>
  </si>
  <si>
    <t xml:space="preserve"> 2020年７月〜2025年６月刊行</t>
  </si>
  <si>
    <t>A5・平均802ページ</t>
  </si>
  <si>
    <t>9784750518800</t>
  </si>
  <si>
    <t>仮面考</t>
  </si>
  <si>
    <t>今福龍太、石川直樹　写真</t>
  </si>
  <si>
    <t>〈わたし〉とは仮面である。〈素顔〉こそ仮面である。社会を泳ぎわたるために「素顔」を覆い隠し、偽りの「仮面」を付けて生きるという幻想。うわべの自己同一性を悲壮な覚悟で抱えた現代人に〈わたし〉の自在な変身可能性を呼びかけるスリリングな思索の試み。</t>
  </si>
  <si>
    <t>9784305710499</t>
  </si>
  <si>
    <t>世界一うつくしい妖怪-YOKAI-</t>
  </si>
  <si>
    <t>Matthew Meyer</t>
  </si>
  <si>
    <t>妖怪YOKAIたちに恋をした！アメリカから福井県に移り住み、ブログでイラストとともに妖怪を紹介する米国人絵師の日本初刊行妖怪画集！60種類の妖怪をイラストと日本語・英語の解説文とともに掲載。</t>
  </si>
  <si>
    <t>B5変形版　144ページ</t>
  </si>
  <si>
    <t>9784812224168</t>
  </si>
  <si>
    <t>寄食という生き方</t>
  </si>
  <si>
    <t>内藤直樹、森明子　編</t>
  </si>
  <si>
    <t>ホームレスや都市に生きるスズメ、日々ギャンブルする先住民——寄食とみなされる生き方は問題行為と捉えられる。しかし、実はかれらの存在によって公的な制度や支援は機能している。制度設計者側とは異なる寄食者の論理や実践に目を向け、様々な価値観に開かれた理解を目指す。</t>
  </si>
  <si>
    <t>9784812224250</t>
  </si>
  <si>
    <t>いまを生きる民俗学</t>
  </si>
  <si>
    <t>八木透先生古稀記念論集刊行会　編</t>
  </si>
  <si>
    <t>学問としての民俗学の現状と課題を論じるとともに、各地の博物館学芸員・文化財行政担当者による活動・実践を描き出し、民俗学全体の動向と今後のあり方について考える。さらに京都に基盤をおきながら民俗学研究で活躍されている八木透先生がこれまでの活動とその思いを語る。</t>
  </si>
  <si>
    <t>A5・468ページ</t>
  </si>
  <si>
    <t>9784812224052</t>
  </si>
  <si>
    <t>鵜飼の日本史</t>
  </si>
  <si>
    <t>卯田宗平　編</t>
  </si>
  <si>
    <t>1500年以上の歴史がある日本の鵜飼。古墳時代には鵜飼の鵜を模った埴輪がつくられ、平安時代になると朝廷による鵜飼が都周辺でおこなわれた。今なお鵜飼がおこなわれ、技術が継承されている。本書は、日本の鵜飼を時代や地域、分野を超えて初めて総合的に明らかにする。</t>
  </si>
  <si>
    <t>9784418255016</t>
  </si>
  <si>
    <t>あなたの知らない 神話世界の生き物</t>
  </si>
  <si>
    <t>松村一男　日本語版監修</t>
  </si>
  <si>
    <t>現代の作品にもつながる、不思議な神話生物121種が本書に集結。「鬼や悪魔、タコの怪物クラーケンなどの有名どころだけでなく、あまり知られていないニュージーランドの大蛇タニファなども出てくるのが本書の嬉しいところ」と、神話学者・沖田瑞穂先生（和光大学教授）にもご推薦いただきました。</t>
  </si>
  <si>
    <t>A4変・192ページ</t>
  </si>
  <si>
    <t>9784473046581</t>
  </si>
  <si>
    <t>睡眠文化論</t>
  </si>
  <si>
    <t>豊田由貴夫、睡眠文化研究会　編</t>
  </si>
  <si>
    <t>「睡眠文化」という概念のもと学びや知識の提供があっても良いのではないか。京都大学（2009年～2018年）や立教大学（2009年～）で多様な分野の専門家によって行われたリレー講義を書籍化。寝所の建築史、世界の人々がみる夢、金縛りの文化論など、睡眠を文化として捉えるユニークな一冊。</t>
  </si>
  <si>
    <t>9784805509951</t>
  </si>
  <si>
    <t>朝鮮半島の住まいと家具の歴史</t>
  </si>
  <si>
    <t>小泉和子</t>
  </si>
  <si>
    <t>住文化史研究を牽引してきた著者による、朝鮮半島の住宅・家具・室内意匠の歴史を総覧する通史。日本の住文化を理解するうえでも影響しあってきた東アジアへの理解は必須であり、住宅や建築、家具調度品、インテリアなど「住まい」への多様な関心を抱く読者にとっての必携書。カラー図版を多数掲載。</t>
  </si>
  <si>
    <t>A5・530ページ</t>
  </si>
  <si>
    <t>9784130160513</t>
  </si>
  <si>
    <t>アンソロポロジー大系</t>
  </si>
  <si>
    <t>クリストフ・ヴルフ／鈴木晶子、山名淳 監訳</t>
  </si>
  <si>
    <t>人間についての知はどのように企てられ、そしていま何処にあるのか。今後どのように可能か。——自然人類学、文化人類学、歴史人類学、哲学的人間学、教育人間学…、多様に展開してきた「アンソロポロジー」の系譜を、人新世のいま、この一書において振り返る。</t>
  </si>
  <si>
    <t>9784490109566</t>
  </si>
  <si>
    <t>日本怪異妖怪大事典　普及版</t>
  </si>
  <si>
    <t>小松和彦　監／常光徹、山田奨治、飯倉義之　編</t>
  </si>
  <si>
    <t>国際日本文化研究センターの「怪異・妖怪伝承データベース」に収録された全国35,000件余の事例より、99名の研究者が、もののけ・化け物から現代の伝承までを1,300余の項目にまとめて解説した大事典の、待望の普及版。</t>
  </si>
  <si>
    <t>「お静かに!」が生まれる空間２冊セット</t>
    <phoneticPr fontId="16"/>
  </si>
  <si>
    <t>今村信隆</t>
  </si>
  <si>
    <t>作品にじっくりと向き合い味わうための〈静粛〉か、それとも〈語らい〉のある空間か。美術館や図書館、劇場、コンサートホールなど公共性のはざまで揺れながら考える人に向ける2冊。『「お静かに!」の文化史　ミュージアムの声と沈黙をめぐって』『「お静かに！」の誕生　近代日本美術の鑑賞と批評』</t>
  </si>
  <si>
    <t>9784585300175</t>
  </si>
  <si>
    <t>妖怪ブックガイド600</t>
  </si>
  <si>
    <t>氷厘亭氷泉、式水下流</t>
  </si>
  <si>
    <t>妖怪を知るための、一般書、専門書、小説、漫画、絵本、図鑑など、幅広い分野の書籍を、書影とともに600冊を紹介。妖怪コレクションや、シリーズもの、事典などを取り上げた「ぴっくあっぷ」、「ミニコラム」、2300項目超の索引、全ページに「マメ知識」も付した、最高のブックガイド誕生！</t>
  </si>
  <si>
    <t xml:space="preserve"> A5判・328ページ</t>
  </si>
  <si>
    <t>9784831862921</t>
  </si>
  <si>
    <t>比婆荒神神楽の社会史</t>
  </si>
  <si>
    <t>鈴木昂太</t>
  </si>
  <si>
    <t>広島県庄原市に伝わる比婆荒神神楽が350年以上継続されてきた、伝承の原動力とは何か。神楽太夫の創造性に着目した注目の社会史。</t>
  </si>
  <si>
    <t>9784831856562</t>
  </si>
  <si>
    <t>ファッションと東アジアの近代</t>
  </si>
  <si>
    <t>劉建輝、西村真彦、森岡優紀　編</t>
  </si>
  <si>
    <t>褌（ふんどし）、セーラー服、チョゴリ、旗袍（チーパオ）——。華やかで個性豊かなファッションには国際交流の歴史が織り込まれている！近代東アジア三国の社会を服飾と装飾から解する、注目の書。</t>
  </si>
  <si>
    <t>9784864631679</t>
  </si>
  <si>
    <t>民俗学　パブリック編　みずから学び、実践する</t>
  </si>
  <si>
    <t>加藤幸治</t>
  </si>
  <si>
    <t>ムサビ学芸員課程「生涯学習概論」教科書。民俗学の視点から、最初に〈わたし〉を見つめ記述し、次にそれを共有する方法を具体的に提示。専門家だけでなく市民との協働による自学を探究する新しいリカレント教育の探究。</t>
  </si>
  <si>
    <t>2025年4月1日刊行</t>
  </si>
  <si>
    <t>9784639030577</t>
  </si>
  <si>
    <t>柔道文化論　柔道の歴史と心</t>
  </si>
  <si>
    <t>芳賀脩光</t>
  </si>
  <si>
    <t>講道館創設者・嘉納治五郎を近代日本の稀有なる思想家として捉え、その思想の根源を膨大な歴史的な資料から緻密に探究した畢生の大著。本書は柔道家にして筑波大学名誉教授であった著者の遺稿集である。</t>
  </si>
  <si>
    <t>9784750359038</t>
  </si>
  <si>
    <t>デジタル・ジオグラフィーズ</t>
  </si>
  <si>
    <t>ジェームズ・アッシュ ほか編著、田中雅大 監訳、二村太郎 ほか訳</t>
  </si>
  <si>
    <t>現代人は誰しもデジタル技術と共に生きている。コンピュータが情報処理の道具に留まらず、世界を構成するアクターの一つとなった今、「空間」、「場所」、そしてそれらを取り扱う地理学はどう変容し、発展するのか。25のテーマから説き起こす「デジタル地理学」の手引き書。</t>
  </si>
  <si>
    <t>A5判　404ページ</t>
  </si>
  <si>
    <t>9784772253628</t>
  </si>
  <si>
    <t>日本の地理学の百年</t>
  </si>
  <si>
    <t>日本地理学会百年史編集委員会　編</t>
  </si>
  <si>
    <t>地理学各分野の百年の歴史を回顧し今後を展望する。日本地理学会の百年の記録。ほか関連学会の動向、関連年表等を収録。</t>
  </si>
  <si>
    <t>B5・656ページ</t>
  </si>
  <si>
    <t>9784772290180</t>
  </si>
  <si>
    <t>アジア大陸とロシア東部（ルクリュの19世紀世界地理）</t>
  </si>
  <si>
    <t>エリゼ・ルクリュ／柴田　匡平 訳</t>
  </si>
  <si>
    <t>フランスの地理学者エリゼ・ルクリュが調査旅行や文献を駆使して書き上げた『新世界地理—地球と人間』全19巻を邦訳。本書は1881年刊行の原著第6巻。中央アジアへの進出、中国（清）との折衝、アメリカや日本が関係する極東情勢など、ロシア近代史のみえにくい経緯を詳述。</t>
  </si>
  <si>
    <t>A5・974ページ</t>
  </si>
  <si>
    <t>9784422220482</t>
  </si>
  <si>
    <t>旧版地形図類の基礎的研究</t>
  </si>
  <si>
    <t>清水靖夫　著</t>
  </si>
  <si>
    <t>前世紀半ばから古地図・旧版地形図を蒐集考証して80年。日本近代地図作成史を全踏査した著者の諸論考。図歴表および一覧図を網羅、全国主要都市部の大縮尺地形図の全容も明示し、詳細にして圧巻。図書館等必備の基本図書。</t>
  </si>
  <si>
    <t>B5・444ページ</t>
  </si>
  <si>
    <t>9784750359366</t>
  </si>
  <si>
    <t>人権　最後のユートピア</t>
  </si>
  <si>
    <t>サミュエル・A・モイン／四本健二 監訳／楊懿之 訳</t>
  </si>
  <si>
    <t>「人権」概念は自然権やフランス革命に起源を持つものだという通説を打破し、第二次世界大戦以降に様々な「政治的ユートピア」の倫理・道徳の破綻によって国際的な規範として形成された、という画期的な論考。注目される気鋭の法学者の重要書、待望の邦訳。</t>
  </si>
  <si>
    <t>四六判　384ページ</t>
  </si>
  <si>
    <t>9784750518671</t>
  </si>
  <si>
    <t>書くことのメディア史</t>
    <phoneticPr fontId="16"/>
  </si>
  <si>
    <t>ナオミ・S・バロン／古屋美登里、山口真果　訳</t>
  </si>
  <si>
    <t>古代ギリシアのアルファベットの誕生から現在のAI技術の最先端までを、言語学のエキスパートが文字と人類をめぐる壮大な歴史を俯瞰しながら、「書くこと」の現在、そして未来を明らかにする。生成AIがもたらすのは、書くことの終焉か、新たな始まりか。</t>
  </si>
  <si>
    <t>9784750518879</t>
  </si>
  <si>
    <t>誰にも見えない子ども　</t>
    <phoneticPr fontId="16"/>
  </si>
  <si>
    <t>アンドレア・エリオット／古屋美登里、齋藤匠、藤宗宇多子　訳</t>
  </si>
  <si>
    <t>黒人たちはなぜ貧困に陥り、抜け出せないのか？　ニューヨークに生きる少女とその一家に10年密着し、歴史的・構造的な要因と福祉制度の欠陥を描き出し、貧困の本質に迫る壮大なノンフィクション。黒人一家の歴史と離散を描き、虐待家庭への介入の在り方を問う労作。2022年、ピュリツァー賞受賞。</t>
  </si>
  <si>
    <t>四六・704ページ</t>
  </si>
  <si>
    <t>9784272111299</t>
  </si>
  <si>
    <t>多極化する世界と地域統合の変容</t>
  </si>
  <si>
    <t>小林尚朗、柿崎繁　編</t>
  </si>
  <si>
    <t>地域統合という経済制度の分析を通じて、北中米・欧州・中国などが地政学的優位性を確保するために経済手段をどう活用しているのか。また、その背景にある現代世界の対立構造や戦略的ブロック化を読み解く。</t>
  </si>
  <si>
    <t>A5　304ページ</t>
  </si>
  <si>
    <t>9784272150496</t>
  </si>
  <si>
    <t>アメリカ　危機の省察</t>
  </si>
  <si>
    <t>本田浩邦</t>
  </si>
  <si>
    <t>2024年大統領選は、政治、経済、文化、外交の多臓器不全に陥るアメリカの危機を見せつけた。本書では、資本主義システム、権力構造など近現代の経済的、政治的背景を分析し、リベラルや左派が対峙すべき課題をも描き出す。</t>
  </si>
  <si>
    <t>四六　288ページ</t>
  </si>
  <si>
    <t>9784762832925</t>
  </si>
  <si>
    <t>質的探究　法社会学</t>
  </si>
  <si>
    <t>樫村志郎　監修／和田仁孝，高橋　裕，山田恵子　編</t>
  </si>
  <si>
    <t>法現象の単なる定性研究技法ではなく，社会現象のゆたかな経験的文脈観察としての「質的探究」（Qualitative Inquiry）の指針化を企図した体系論文集。実際に研究実践ないし批判的考察をとおして，その理論的・方法論的意義を考察。</t>
  </si>
  <si>
    <t>9784877988821</t>
  </si>
  <si>
    <t>複数言語で育つ子どもたちの可能性</t>
  </si>
  <si>
    <t>吉富志津代　編著</t>
  </si>
  <si>
    <t xml:space="preserve">戦前戦後、多くの日本人が南米・ボリビアへ渡り、移住地を切り開いた。本書はボリビア移住地への訪問・調査から、日系移民たちの継承言語・文化がその移住先の社会への影響まで拡がっていることに着目し、それを通じて、多くの移民を受け入れている日本が学ぶべきことを考える。 </t>
  </si>
  <si>
    <t>9784877988777</t>
  </si>
  <si>
    <t>玩月洞の女たち</t>
  </si>
  <si>
    <t>チョン・キョンスク　著／金富子　監修・解説／中野宣子　訳</t>
  </si>
  <si>
    <t>韓国・釜山の一角に位置し、日本の植民地時代の遊廓を起源とする国内最大規模の性売買集結地、俗称・玩月洞。著者は玩月洞を拠点に、性売買業者の不当な搾取と抑圧に苦しむ女性たちへの支援活動を行ってきた。そのリアルな記録から、ないがしろにされる女性の人権を考える。</t>
  </si>
  <si>
    <t>9784877988760</t>
  </si>
  <si>
    <t>基礎から学ぶ、ハンセン病問題</t>
  </si>
  <si>
    <t>内田博文　著</t>
  </si>
  <si>
    <t>我が国におけるハンセン病問題の歴史を紐解き、どのようにハンセン病問題が生み出されたのかを一般的・網羅的に記述し、ハンセン病問題の根底に存在する核を炙り出していく。中学生からシニアまで　学び始めの、学び直しの一冊。</t>
  </si>
  <si>
    <t>9784771038943</t>
  </si>
  <si>
    <t>日本社会の変容とヤングケアラーの生成</t>
  </si>
  <si>
    <t>宮本恭子</t>
  </si>
  <si>
    <t>近年関心が高まっているヤングケアラーは、「時代のカナリア」としての役割を担っている。ヤングケアラーを生み出すに至った日本社会の変容とは何なのか。そして新たなヤングケアラーを「生まない」ためにはどうすればいいのか。自治体の取り組みや当事者の声から探究していく。</t>
  </si>
  <si>
    <t>A5・174ページ</t>
  </si>
  <si>
    <t>9784771039513</t>
  </si>
  <si>
    <t>見田宗介における社会構想の社会学</t>
  </si>
  <si>
    <t>德宮俊貴</t>
  </si>
  <si>
    <t>「社会構想の社会学」の先駆けともいえる見田宗介は、「コンサマトリー」や「交響」といった独自の概念でもっていかなる社会を展望したのか。正確な読解と大胆な再解釈によって明らかにする。</t>
  </si>
  <si>
    <t>9784771039100</t>
  </si>
  <si>
    <t>「障害理解」再考</t>
  </si>
  <si>
    <t>丸岡稔典</t>
  </si>
  <si>
    <t>「障害のある身体の経験」に注目し、「障害」をアイデンティティの視点からとらえ直し、障害者と健常者の「協働」の先に健常者を中心とした文化・価値観を見直す可能性を模索する一冊。</t>
  </si>
  <si>
    <t>9784384061185</t>
  </si>
  <si>
    <t>組織文化をつくる言語戦略</t>
  </si>
  <si>
    <t>親松雅代</t>
  </si>
  <si>
    <t>世界中から人材を集めるメルカリはどのように組織を機能させているのか。多様な言語・文化的背景を持つ人材が協働する企業では、どのように言語教育が設計され、組織文化が築かれているのか。言語教育の専門家であり、企業の人事でもある著者が詳らかにする、メルカリ独自の言語戦略。</t>
  </si>
  <si>
    <t>時事ワールド・ウオッチング・シリーズ ３冊セット</t>
    <phoneticPr fontId="16"/>
  </si>
  <si>
    <t>いまだ十分には知られていない国や地域の実情を独自の情報と知見を基に解説する３冊セット。当代随一の北朝鮮ウオッチャーによる時評集『北朝鮮を読み解く』、変貌する北極の現状を取材する『北極が教える未来』、新疆の真実を公開資料・リーク文書等から探る『考察ウイグル』。</t>
  </si>
  <si>
    <t>２０２５年６月～９月刊行</t>
  </si>
  <si>
    <t>四六・216～296ページ</t>
  </si>
  <si>
    <t>9784393333914</t>
  </si>
  <si>
    <t>プロパガンダ</t>
  </si>
  <si>
    <t>ジャック・エリュール　著／神田順子、河越宏一　訳</t>
  </si>
  <si>
    <t>ありとあらゆる国家・体制のプロパガンダを正面から分析。どのように／どのような個人が国家や体制に奉仕していくのか、プロパガンダの機能について分類しわかりやすく解説した、社会学研究の草分け的存在。社会学のみならず、心理学からもプロパガンダという現象・技術にアプローチ。</t>
  </si>
  <si>
    <t>四六判・600ページ</t>
  </si>
  <si>
    <t>9784406068963</t>
  </si>
  <si>
    <t>人間とＡＩ 　社会はどう変わるか</t>
  </si>
  <si>
    <t>友寄英隆</t>
  </si>
  <si>
    <t>&lt;pstyle:&gt;&lt;ct:Medium&gt;&lt;cs:6.002362&gt;&lt;capk:Metrics&gt;&lt;ctk:-20&gt;&lt;ck:0&gt;&lt;cl:7.228346&gt;&lt;cf:A-OTF 中ゴシックBBB Pr6N&gt;&lt;cotfupm:1&gt;&lt;ct:&gt;&lt;cs:&gt;&lt;capk:&gt;&lt;ctk:&gt;&lt;ck:&gt;&lt;cl:&gt;&lt;cf:&gt;&lt;cotfupm:&gt;&lt;ct:Medium&gt;&lt;cs:6.002362&gt;&lt;capk:Metrics&gt;&lt;ctk:-20&gt;&lt;cl:7.228346&gt;&lt;cf:A-OTF 中ゴシックBBB Pr6N&gt;&lt;cotfupm:1&gt;生成AIは生活・社会をどう変える？人の心の働きに近づくのか？気になるテーマを科学的社会主義の立場で掘り下げる一冊。AIのしくみと限界、労働・経済・メディア・政治・教育への影響、未来社会での可能性、ルールの必要性など、＜理論的ＡＩ論＞＜体験的ＡＩ論＞＜社会的ＡＩ論＞の三部構成。&lt;ct:&gt;&lt;cs:&gt;&lt;capk:&gt;&lt;ctk:&gt;&lt;cl:&gt;&lt;cf:&gt;&lt;cotfupm:&gt;&lt;ct:Medium&gt;&lt;cs:6.002362&gt;&lt;capk:Metrics&gt;&lt;ctk:-20&gt;&lt;ck:0&gt;&lt;cl:7.228346&gt;&lt;cf:A-OTF 中ゴシックBBB Pr6N&gt;&lt;cotfupm:1&gt;&lt;ct:&gt;&lt;cs:&gt;&lt;capk:&gt;&lt;ctk:&gt;&lt;ck:&gt;&lt;cl:&gt;&lt;cf:&gt;&lt;cotfupm:&gt;</t>
  </si>
  <si>
    <t>Ａ５判・３２０ページ</t>
  </si>
  <si>
    <t>Ｑ＆Ａで解く　資本論＆共産主義と自由　セット</t>
    <phoneticPr fontId="16"/>
  </si>
  <si>
    <t>志位和夫</t>
  </si>
  <si>
    <t>搾取の秘密、生産力の発展、貧困と格差、社会変革、共産主義と自由の関係など、『資本論』を導きにマルクスが探究した社会像を新たな角度から解いたハンドブック。問いかけに答える構成、経済学の歴史や資本主義が抱える問題のポイントもつかめる。講座や学生の学習会でも活用されている全2冊。</t>
  </si>
  <si>
    <t>Ａ５判・平均160ページ</t>
  </si>
  <si>
    <t>9784788518988</t>
  </si>
  <si>
    <t>質的統合法</t>
  </si>
  <si>
    <t>山浦晴男・正木治恵・赤川　学・税所真也　編</t>
  </si>
  <si>
    <t>手に入れた膨大な質的データを、どのように整理・統合すれば、新たな発見に至ることができるのか。分析者によるデータの恣意的な選択・解釈を許さず、現象の全体像を掌握する錬成された技法の理論を解説。看護学や社会学など各分野における実践例を豊富に収録した、質的統合法の決定版。カラーページ有。</t>
  </si>
  <si>
    <t>9784845119608</t>
  </si>
  <si>
    <t>国際ソーシャルワーク</t>
  </si>
  <si>
    <t>東田全央、秋元樹、松尾加奈 編</t>
  </si>
  <si>
    <t>国際ソーシャルワークとは何か。国際ソーシャルワークに求められる視点とは何か。主流の国際ソーシャルワークが生まれて間もなく100年を迎えようとしているが、いまだこれらの根源的な問いは重要であり続けている。基礎的な、しかし最も重要ともいえる問いに挑む。</t>
  </si>
  <si>
    <t>A5判上製・250ページ</t>
  </si>
  <si>
    <t>9784812224113</t>
  </si>
  <si>
    <t>日本栄養思想史</t>
  </si>
  <si>
    <t>上田遥</t>
  </si>
  <si>
    <t>栄養学は日本で生まれて世界に波及した。これは近代科学史上、非常に特異な形成過程である。それを可能にした条件、栄養学が目指した理想とは何か。栄養学の父・佐伯矩の生涯をたどりながら栄養思想の成立史を克明に描き、日本における食思想史研究の第一歩を踏み出す。</t>
  </si>
  <si>
    <t>9784812224199</t>
  </si>
  <si>
    <t>英国における血液型の社会史</t>
  </si>
  <si>
    <t>香戸美智子</t>
  </si>
  <si>
    <t>血液型の科学知識と技術の発展を、二〇世紀英国社会を中心にみる。英国発祥の優生学や四民族のアイデンティティ希求を背景に血液型研究が進み、血清学の発展や慈善精神・利他性の英国文化が世界初の輸血組織を生み、ドナー文化や福祉国家の発展を共生成していった歴史を捉える。</t>
  </si>
  <si>
    <t>9784797200317</t>
  </si>
  <si>
    <t>社会自由主義の思想家 福田徳三</t>
    <phoneticPr fontId="16"/>
  </si>
  <si>
    <t>山内進</t>
  </si>
  <si>
    <t>わが国の社会科学の基礎を築いた福田徳三、その再生・復興をめざして第一線の執筆陣が、福田の事績を明らかにし、その慧眼を蘇らせる。第1巻は「社会自由主義」の開拓者福田の目指したものとは何か。個人の自己決定と創造の衝動に起因した生存権の思想と国家の思想を分析、歴史的・現代的意義を追究。〔シリーズ福田徳三の世界1〕</t>
  </si>
  <si>
    <t>四六変・250ページ</t>
  </si>
  <si>
    <t>シリーズ 環境社会学講座　全６巻</t>
    <phoneticPr fontId="16"/>
  </si>
  <si>
    <t>宮内泰介、藤川賢、関礼子、友澤悠季、茅野恒秀ほか　編</t>
  </si>
  <si>
    <t>全６巻完結セット。１ 『なぜ公害は続くのか』、２ 『地域社会はエネルギーとどう向き合ってきたのか』、３ 『福島原発事故は人びとに何をもたらしたのか』、４ 『答えのない人と自然のあいだ』、５ 『持続可能な社会への転換はなぜ難しいのか』、６ 『複雑な問題をどう解決すればよいのか』。各巻税込2,750円。</t>
  </si>
  <si>
    <t>2023年4月～2025年6月刊行</t>
  </si>
  <si>
    <t>四六判・296～320ページ</t>
  </si>
  <si>
    <t>9784787235596</t>
  </si>
  <si>
    <t>〈病と戦後〉の歴史社会学</t>
  </si>
  <si>
    <t>土屋敦、坂田勝彦　編著</t>
  </si>
  <si>
    <t>戦後のハンセン病、結核、精神疾患、公害を主題として取り上げ、病をめぐる問題に関わった人々が実際に何を考え、どのように行動したのかを、コアな一次資料を徹底的に調査することで明らかにする。「戦後社会と病」をめぐる紋切り型の歴史認識を解体し、病と社会のありようを問い直す社会学の成果。</t>
  </si>
  <si>
    <t>四六・196ページ</t>
  </si>
  <si>
    <t>9784787235558</t>
  </si>
  <si>
    <t>社会的孤立の支援と制度</t>
  </si>
  <si>
    <t>川北稔</t>
  </si>
  <si>
    <t>「ひきこもり」という枠を超える社会的孤立への支援とそのための制度とは何か。20年以上にわたる国や行政による支援の変遷、相談窓口や民生委員が直面する実態、海外の研究動向を精緻に分析し、生涯にわたる社会的孤立の解消をめざす施策を具体的に提言する。</t>
  </si>
  <si>
    <t>A5・356ページ</t>
  </si>
  <si>
    <t>9784787235572</t>
  </si>
  <si>
    <t>内灘闘争のカルチュラル・スタディーズ</t>
  </si>
  <si>
    <t>稲垣健志　編著</t>
  </si>
  <si>
    <t>［著者］稲垣健志／本康宏史／小笠原博毅／星野 太／高原太一／板倉史明／井上法子　「戦後初の全国的な基地反対闘争」として、社会運動史に名を刻む内灘闘争を、文化の視点から捉え直し、基地反対闘争の記憶に新たな輪郭と可能性を読み解くカルチュラル・スタディーズの実践的な成果。</t>
  </si>
  <si>
    <t>9784790717966</t>
  </si>
  <si>
    <t>ジェンダーで学ぶ社会学〔第4版〕</t>
  </si>
  <si>
    <t>伊藤公雄、牟田和恵、丸山里美　編</t>
  </si>
  <si>
    <t>男性／女性の二分法を超え、多様性を認めあう社会へ——「育つ」「シューカツする」「ケアする」といった身近なできごとをジェンダーの視点からとらえ、「当たり前」を問いなおす。四半世紀にわたって読み継がれる好評ロングセラーの改訂版。</t>
  </si>
  <si>
    <t>9784790718000</t>
  </si>
  <si>
    <t>働きたいのに働けない私たち</t>
  </si>
  <si>
    <t>チェ・ソンウン／小山内園子　訳</t>
  </si>
  <si>
    <t>韓国の子持ち高学歴女性は労働市場から退場していく。社会は有能な人材を失い続け、母親たちは代わりにわが子の教育で競争に参戦する。男性本位の職場、個人化されたケアを解体するために何が必要か。スウェーデン、アメリカとの比較から考える。</t>
  </si>
  <si>
    <t>9784790717997</t>
  </si>
  <si>
    <t>基礎ゼミ　ジェンダースタディーズ</t>
  </si>
  <si>
    <t>守如子、前川直哉　編</t>
  </si>
  <si>
    <t>女性はメイクをしなければだめ？　男子の遊びと侵害行為の違いは？　LGBTは私のまわりにいない？　身近な問いをデータや資料にもとづいて考察。性の多様性や交差性に注目し、思い込みや争点に切り込む。基本から最前線までを貫く、究極の入門書。</t>
  </si>
  <si>
    <t>9784571410819</t>
  </si>
  <si>
    <t>研究法がアートと出会うとき</t>
  </si>
  <si>
    <t>パトリシア・リーヴィー／岸磨貴子、東村知子、久保田賢一　訳</t>
  </si>
  <si>
    <t>（副題）アートベース・リサーチへの招待&lt;000D&gt;　アートベース・リサーチは学術論文の限界を超え、研究を社会にひらく。文学、音楽、ビジュアルアート、映画などを駆使した手法を豊富な実例を交え解説する実践的なガイド。</t>
  </si>
  <si>
    <t>9784571410833</t>
  </si>
  <si>
    <t>クレーンゲーム研究</t>
  </si>
  <si>
    <t>ボトス・ブノワ</t>
  </si>
  <si>
    <t>（副題）系譜学・考現学・メディア論&lt;000D&gt;　クレーンゲームの起源から現代までの歴史と現状を資料分析とフィールドワークで解明し、消費文化との関係も踏まえ分析した世界初の総合的研究書。歴史的図版を多数収録。</t>
  </si>
  <si>
    <t>9784571420863</t>
  </si>
  <si>
    <t>病児の命を躍動させる「遊び」の保障</t>
  </si>
  <si>
    <t>松平千佳</t>
  </si>
  <si>
    <t>（副題）ホスピタル・プレイ・スペシャリストの研究&lt;000D&gt;　日本のHPS養成教育の考察　病児・障害児を遊びで支援する専門職HPSがなぜ日本の小児医療に必要か。第一人者である著者が豊富な実践と養成教育の歩みをもとにその普及の意義を紐解く研究の集大成。</t>
  </si>
  <si>
    <t>A5・382ページ</t>
  </si>
  <si>
    <t>9784831857293</t>
  </si>
  <si>
    <t>統一教会・現役二世信者たちの声</t>
  </si>
  <si>
    <t xml:space="preserve">瓜生崇 </t>
  </si>
  <si>
    <t>高額献金の問題、銃撃事件の衝撃。旧統一教会の教団改革を望み声を上げ続けてきた二世信者たちがいる。解散命令という節目に、教団と世間との狭間で揺れる９人の現役二世信者が初めて明かす「ほんとうの声」を収めた渾身の一冊。</t>
  </si>
  <si>
    <t>四六・244ページ</t>
  </si>
  <si>
    <t>9784831857347</t>
  </si>
  <si>
    <t>ウェルダイング（死への旅路）の臨床社会学</t>
  </si>
  <si>
    <t>櫻井義秀、横山聖美　編</t>
  </si>
  <si>
    <t>人生の終わりを、どう迎えるのか？高齢多死社会を迎えた日本において、「よく生き、よく死ぬ」ことを支えるケアの実践と宗教の役割を、看護学、宗教学、社会学、社会福祉学の専門家が臨床社会学の視点から描き出す。</t>
  </si>
  <si>
    <t>9784589043863</t>
  </si>
  <si>
    <t>ケアの脱家族化</t>
  </si>
  <si>
    <t>塩満卓</t>
  </si>
  <si>
    <t>シリーズ［社会福祉研究叢書］第5巻。統合失調症ケアについて、親によるケアができなくなった後、ケアの担い手が施設に移行する日本の障害者政策に問題はないか。「親亡き後を憂う」親と「親からの自立と依存に葛藤する」子の間の悩ましい関係に質的実証研究から切り込み、あるべき実践モデルを提示。</t>
  </si>
  <si>
    <t>9784589043887</t>
  </si>
  <si>
    <t>〈産みの親〉と〈育ての親〉</t>
  </si>
  <si>
    <t>比較家族史学会　監修／床谷文雄、宇野文重、梅澤彩、柴田賢一　編</t>
  </si>
  <si>
    <t>シリーズ［〈家族〉のかたちを考える］第1巻。危機的・予期せぬ妊娠をめぐる〈産み〉と〈育て〉の現状と課題をふまえ、〈親〉という存在が歴史や地域のなかでどのように捉えられてきたのかを多角的に問い直す。</t>
  </si>
  <si>
    <t>9784623098576</t>
  </si>
  <si>
    <t>児童養護施設の労働問題</t>
  </si>
  <si>
    <t>堀場純矢</t>
  </si>
  <si>
    <t>全国の児童養護施設へのアンケート・インタビュー調査から、職員の労働条件・労働環境を健康状態・ストレスと関連づけて分析。施設職員の労働問題を解決・緩和するためには、個々の施設の自助努力だけではなく、労働組合への組織化と国・自治体に対する社会運動が必要なことを浮き彫りにした一冊。</t>
  </si>
  <si>
    <t>9784623097791</t>
  </si>
  <si>
    <t>平成時代における高校生の進路選択</t>
  </si>
  <si>
    <t>中西啓喜</t>
  </si>
  <si>
    <t>少子化社会は大学進学率を上昇させた。大学進学の大衆化は、高校生の学習や進路指導にどのような影響を及ぼしたのだろうか。本書ではトラッキングの“弛緩”をキーワードとして分析を展開する。</t>
  </si>
  <si>
    <t>9784623098057</t>
  </si>
  <si>
    <t>脱観光化の人類学</t>
  </si>
  <si>
    <t>東賢太朗、福井栄二郎、奈良雅史　編著</t>
  </si>
  <si>
    <t>現代社会で観光は誰もが享受できる娯楽として 大衆化した。本書は、「脱観光化」をキーワード に「善きもの」としての観光の光と影をフィールドでの事例にもとづいて具体的に論じる。ポストコロナ時代の観光のゆくえをフィールドの具体的事例から示す。</t>
  </si>
  <si>
    <t>A5判・340ページ</t>
  </si>
  <si>
    <t>9784623098910</t>
  </si>
  <si>
    <t>新卒採用と不平等の社会学</t>
  </si>
  <si>
    <t xml:space="preserve">吉田航 </t>
  </si>
  <si>
    <t>企業の採用行動を「機会の不平等を生成・維持する重要な契機」と位置づけ、大企業による新規大卒者採用を対象に、ジェンダーや学校歴・障害の有無に関する観点も踏まえつつ構築したパネルデータを用いて分析。日本企業に特徴的な雇用慣行が不平等の生成・維持に寄与するメカニズムに迫る。</t>
  </si>
  <si>
    <t>9784623098811</t>
  </si>
  <si>
    <t>市民的コモンズとは何か</t>
  </si>
  <si>
    <t>李妍焱</t>
  </si>
  <si>
    <t>市民的実践を捉える新たなレンズとして、これまでの伝統の蓄積を有しつつも、最先端の発想と仕組みを示唆する「市民的コモンズ」の概念を提案する。市民社会の次なるステージを描くための言葉として、理論的考察と実践者の語りから丁寧に概念構築を行う。</t>
  </si>
  <si>
    <t>9784864631693</t>
  </si>
  <si>
    <t>社会学の視角</t>
  </si>
  <si>
    <t>小幡正敏</t>
  </si>
  <si>
    <t>解決できない多くの課題を抱えつつ、変容し続ける社会のありようやあるべき姿を、社会学の視角でとらえ考察する。社会学の誕生から現在にいたる展開の過程を学ぶとともに、具体的な事例や出来事を参照しながら社会学的なものごとの見方や考え方を知るための一冊。</t>
  </si>
  <si>
    <t>9784842065984</t>
  </si>
  <si>
    <t>行政保健師のための地域診断</t>
  </si>
  <si>
    <t>伊藤美樹子　編著</t>
  </si>
  <si>
    <t>主な読者層の保健師課程の学生に留まらず、仕事のうえで地域診断が必要となった人や、地域保健対策の計画や実施を行う行政職（事務職）、あるいは公衆衛生活動に従事する栄養士等の専門職にも参考となる構成。公衆衛生を担う行政保健師の役割や専門性について、より深い考察力を育む。</t>
  </si>
  <si>
    <t>9784750359250</t>
  </si>
  <si>
    <t>中華人民共和国における腐敗と反腐敗</t>
  </si>
  <si>
    <t>馬嘉嘉　著</t>
  </si>
  <si>
    <t>中華人民共和国の成立から現在に至るまで、重大な政治問題である腐敗現象と、腐敗撲滅のための政府の反腐敗の政策について、改革開放前とその後における事例の研究を通じ、その特徴を明らかにし、この時代区分を通じた連続性と変容の実態を分析する。</t>
  </si>
  <si>
    <t>9784750359205</t>
  </si>
  <si>
    <t>高学歴中国人移民女性のライフコース</t>
  </si>
  <si>
    <t>賽漢卓娜 編著</t>
  </si>
  <si>
    <t>日本社会で長期間にわたって居住している高学歴移民女性について、包括的な「ライフコース」の視点からその経験と現状を明らかにし、そこからみえてきた問題の解決策を探る。従来の移民女性像を超え、多様な生き方を描き出す移民研究・ジェンダー研究の最新成果。</t>
  </si>
  <si>
    <t>A5判　336ページ</t>
  </si>
  <si>
    <t>9784750358963</t>
  </si>
  <si>
    <t>韓国黎明期の民主政治への試み</t>
  </si>
  <si>
    <t>髙城建人 著</t>
  </si>
  <si>
    <t>韓国の初代大統領・李承晩は、果たして独裁者であったのか。その素顔や政権運営については、これまであまり注視されることはなかった。李承晩政権と野党政治家らの「民主主義」を巡る思想・制度的対立を1次資料の緻密な読解を通じて、韓国の民主政治に迫る。</t>
  </si>
  <si>
    <t>A5判　264ページ</t>
  </si>
  <si>
    <t>9784750358567</t>
  </si>
  <si>
    <t>世界議会</t>
  </si>
  <si>
    <t>歴史上、初めて、人類は一つの運命共同体であることを実感せざるを得ない状況に面している。そのためには現在の国際体制を飛躍的に変革する必要があり、変革の方向は、グローバル連邦政府と世界議会の設立である。本書はこの構想を、歴史的に掘り下げ、現在の課題の根源を探った1冊。</t>
  </si>
  <si>
    <t>A5判　480ページ</t>
  </si>
  <si>
    <t>9784750518732</t>
  </si>
  <si>
    <t>私たちはなぜ法に従うのか</t>
    <phoneticPr fontId="16"/>
  </si>
  <si>
    <t>白田秀彰</t>
  </si>
  <si>
    <t>「悪法も法なり」「強い者が正義」にどう抗えばいいのか？　古代ローマから、中世封建社会、絶対王政、そして近代国民国家から現代の管理社会まで、世界の法制史をハイスピードで駆け抜け、法と正しさの機能的本質を明らかにする、タイパ抜群の法学講義。</t>
  </si>
  <si>
    <t>四六・340ページ</t>
  </si>
  <si>
    <t>9784313071308</t>
  </si>
  <si>
    <t>逐条 地方自治法</t>
  </si>
  <si>
    <t>佐藤文俊</t>
  </si>
  <si>
    <t>初版以来70年を誇る、地方自治法の解釈・運用の定本！　新著者に元総務省事務次官の佐藤文俊氏を迎え、全体を見直した８年ぶりの改題新版。令和６年に成立した自治法改正（地方議会の役割及び議員職務等の明確化、感染症のまん延その他国民の安全に重大な影響を及ぼす事態における特例等）を反映。</t>
  </si>
  <si>
    <t>２０２５年６月刊行</t>
  </si>
  <si>
    <t>A5・1680ページ</t>
  </si>
  <si>
    <t>9784326451463</t>
  </si>
  <si>
    <t>ベンサム論集</t>
  </si>
  <si>
    <t>H.L.A.ハート／森村進　訳</t>
  </si>
  <si>
    <t>20世紀後半を代表する法哲学者ハートがベンサムの著作に挑む。思想史研究としての価値に加え、〈昔の哲学者の著作をあたかも昨日出版された哲学文献のように論ずる〉という非歴史的な分析哲学者の方法で、その思想の知られざる現代的意義を明らかにし、今日の法哲学・政治哲学に重要な示唆を与える。</t>
  </si>
  <si>
    <t>9784326404469</t>
  </si>
  <si>
    <t>個人情報保護法コンメンタール　第2版　第1巻</t>
  </si>
  <si>
    <t>石井夏生利・曽我部真裕・森亮二　編著</t>
  </si>
  <si>
    <t>通常の逐条解説の形式をとりつつ、実務上必要となる情報（判例、省庁のガイドライン、内閣法制局資料等）についても取り上げ、さらにはEU法・アメリカ法も個々の条項に入れ込み最新の内容で解説する。令和3年改正法ベースの待望の第2版。第1巻は第1条から第59条までの解説を収録。</t>
  </si>
  <si>
    <t>A5・1128ページ</t>
  </si>
  <si>
    <t>9784877988913</t>
  </si>
  <si>
    <t>詳説　ビジネスと人権［第２版］</t>
  </si>
  <si>
    <t>日本弁護士連合会国際人権問題委員会　編</t>
  </si>
  <si>
    <t>「ビジネスの利益が人々や地球を犠牲にしない」──この強い前提が、今、試されている。2011年に登場し、この15年で国際社会に広く定着した「ビジネスと人権に関する指導原則」。権利者側や企業側などさまざまな立場で実務を扱ってきた弁護士たちが包括的な情報と実務的な指針を提供する。</t>
  </si>
  <si>
    <t>A5・420ページ</t>
  </si>
  <si>
    <t>9784877988807</t>
  </si>
  <si>
    <t>少年に付き添う人</t>
  </si>
  <si>
    <t>野口善國　著</t>
  </si>
  <si>
    <t>神戸連続児童殺傷事件、姫路タクシー運転手強盗殺人事件といった著名な少年事件を担当した著者が、付添人活動の事例を紹介しながら、成功/失敗のポイントを分析。また、少年たちの実像と少年法「改正」のもたらしたものを明らかにする。</t>
  </si>
  <si>
    <t>四六・316ページ</t>
  </si>
  <si>
    <t>9784877988890</t>
  </si>
  <si>
    <t>外国人と日本国憲法</t>
  </si>
  <si>
    <t>コリン P・A・ジョーンズ　著</t>
  </si>
  <si>
    <t>日本で生活する外国人にとって、日本国憲法がどのような意味を持つのか問い直しを試みた、日本で生活する外国人のための"リアル"な権利講座。法律家であり、外国人である著者が、その立場から、日本国憲法は外国人の権利をどのように保障しているのか、日本でいかに生きるかを考える。</t>
  </si>
  <si>
    <t>9784877988906</t>
  </si>
  <si>
    <t>完全版 メルボルン事件の記録</t>
  </si>
  <si>
    <t>山下潔　編著</t>
  </si>
  <si>
    <t>メルボルン事件は、1992年オーストラリア観光旅行中の日本人７人が、麻薬密輸事件で懲役20年など有罪判決を受けた外国での刑事事件。本書は、その救援活動と弁護の記録である。国際化が進む中で、日本人が海外で刑事事件に巻き込まれた場合、どのような弁護活動できるのかを考える貴重な資料。</t>
  </si>
  <si>
    <t>A5・164ページ</t>
  </si>
  <si>
    <t>9784877988876</t>
  </si>
  <si>
    <t>刑事弁護読本</t>
  </si>
  <si>
    <t>南川学　著</t>
  </si>
  <si>
    <t>刑事裁判の現状を整理し、実務のリアルをまとめた。基本的な判例・裁判例と文献を踏まえ、今、本当に問題となる９つのテーマに焦点を当て、具体的な事例を通して、弁護人が進むべき道を示す。起訴後の弁護活動に特化しつつ、起訴前からの戦略にも繋がる視点を提供する。</t>
  </si>
  <si>
    <t>9784877988883</t>
  </si>
  <si>
    <t>裁判のための法医学入門</t>
  </si>
  <si>
    <t>本田克也　著</t>
  </si>
  <si>
    <t>東京都や大阪府で監察医として数々の検案・解剖、足利事件、飯塚事件、袴田事件など再審事件で鑑定を行ってきた著者の経験に基づいて、死体解剖やDNA鑑定などの事例と下山事件など戦後著名事件を題材にして、法律家のために、医学一般を踏まえた、法医学の知識と論理を案内する。</t>
  </si>
  <si>
    <t>9784771039032</t>
  </si>
  <si>
    <t>激化する紛争への国際関与</t>
  </si>
  <si>
    <t>富樫耕介　編著</t>
  </si>
  <si>
    <t>ロシア・ウクライナ戦争、イスラエル・ガザ戦争……。国際社会において「仲介」にはどのような可能性があるのか。国際社会の仲介の取り組みを考察した共同研究の成果である。理論部では、仲介の歴史や思想、理論的知見を再検証し、事例部では旧ソ連地域の５つの紛争から得られる知見をまとめた。</t>
  </si>
  <si>
    <t>9784771039087</t>
  </si>
  <si>
    <t>スウェーデンの政党政治と民主主義</t>
  </si>
  <si>
    <t>渡辺博明</t>
  </si>
  <si>
    <t>1988年以降10回の選挙での各党の動きを追いながら、かつて福祉国家の発達を導いた「合意形成型の政治」が大きく変わりつつあることを明らかにする。その一方で、制度面では高い安定性をみせる同国政治が現代において可能な代議制デモクラシーの1つの形を示していることをも指摘する。</t>
  </si>
  <si>
    <t>9784845119288</t>
  </si>
  <si>
    <t>定年・再雇用の法律実務</t>
  </si>
  <si>
    <t>谷真介</t>
  </si>
  <si>
    <t>2021年の高年齢者雇用安定法の改正により、65歳までの雇用確保が企業に義務付けられ、定年を65歳以上に設定するか、65歳までの継続雇用制度を導入しなければならないため、定年・再雇用についての訴訟が増加している。継続雇用後の労働条件格差の問題についても詳しく解説する。</t>
  </si>
  <si>
    <t>A5判並製・400ページ</t>
  </si>
  <si>
    <t>9784845119264</t>
  </si>
  <si>
    <t>パワハラの法律実務</t>
  </si>
  <si>
    <t>梅田和尊</t>
  </si>
  <si>
    <t>「パワハラ防止法」が2020年に施行され、パワハラ防止の義務が全ての企業に課された。パワハラを受けて仕事を辞めたり、自殺という最悪の結果となる場合もある。裁判例などからあらゆるケースを分析し、相談から請求までの実務を詳しく解説する。</t>
  </si>
  <si>
    <t>A5判並製・320ページ</t>
  </si>
  <si>
    <t>9784845119295</t>
  </si>
  <si>
    <t>整理解雇の法律実務</t>
  </si>
  <si>
    <t>今泉義竜</t>
  </si>
  <si>
    <t>A5判並製・276ページ</t>
  </si>
  <si>
    <t>9784845118755</t>
  </si>
  <si>
    <t>二村一夫著作集　第４巻　高野房太郎研究ノート</t>
  </si>
  <si>
    <t>明治期の労働運動家・高野房太郎の足跡を辿る諸論考と資料により構成。評伝形式の第3巻に続き、本巻では論争の的となったテーマについて実証的な検討がなされる。加えて、房太郎在米時代の交友関係を伝える貴重な書簡を英文で多数収録。</t>
  </si>
  <si>
    <t>A5判上製・396ページ</t>
  </si>
  <si>
    <t>9784845118762</t>
  </si>
  <si>
    <t>二村一夫著作集　第５巻　日本の労働関係研究所</t>
  </si>
  <si>
    <t>著者が学者人生の大半を過ごした法政大学大原社会問題研究所の通史的論文、創業者・大原孫三郎や初代所長・高野岩三郎をはじめ、研究所の発展を陰に陽に支えた多くの人びとについてのエッセイ、追悼記、座談会で構成。</t>
  </si>
  <si>
    <t>9784845118977</t>
  </si>
  <si>
    <t>西谷敏著作集　第６巻　労働法の基礎構造</t>
  </si>
  <si>
    <t>労働法の普遍的な理念とは何か、労働法の体系はいかなるものか。労働法をめぐる環境が激変するなかで、変わってはならない労働法の基本理念を探求し、その基礎構造を明らかにする、西谷労働法学の到達点</t>
  </si>
  <si>
    <t>A5判上製・600ページ</t>
  </si>
  <si>
    <t>9784845118984</t>
  </si>
  <si>
    <t>西谷敏著作集　第７巻　労働基準法・労働契約法の基本問題</t>
  </si>
  <si>
    <t>労働基準法とは何か労働契約法とは何か。労働者概念、労働基準法・労働契約法の基本的性質、従業員代表制、就業規則と懲戒処分、そして雇用終了などの諸問題を探求する。</t>
  </si>
  <si>
    <t>A5判上製・532ページ</t>
  </si>
  <si>
    <t>9784845118991</t>
  </si>
  <si>
    <t>西谷敏著作集　第8巻　労働関係における均等待遇</t>
  </si>
  <si>
    <t>労働者「差別」とは何か。どのように救済すべきか。労働者「差別」を、国籍・信条・社会的身分による差別、性別を理由とする差別、労働組合への所属やその正当な活動を理由とする差別、正社員と非正規労働者との処遇格差、に分類し、その認定、救済の在り方を探求する。</t>
  </si>
  <si>
    <t>A5判上製・492ページ</t>
  </si>
  <si>
    <t>9784845119004</t>
  </si>
  <si>
    <t>西谷敏著作集　第9巻　労働組合法</t>
  </si>
  <si>
    <t>労働組合の基本理念とは何か。労働組合法の全体像とはいかなるものか。集団的労働法分野の全体像を提示。労働組合の基本理念を「自律にもとづく連帯」ととらえ、法的にも個人を出発点にして労働組合法全体を再構成する。</t>
  </si>
  <si>
    <t>A5判上製・700ページ</t>
  </si>
  <si>
    <t>9784797228564</t>
  </si>
  <si>
    <t>民事訴訟目的論〔法律学の森〕</t>
  </si>
  <si>
    <t>松本博之</t>
  </si>
  <si>
    <t>民事訴訟制度の目的＝紛争解決の捉え方に対し、紛争解決説の主唱者である兼子一の歴史認識や法認識、論理的構造にまで立ち入って検討。本書は、紛争解決説の問題点を詳細に検討し、憲法上の権利保護が、民事訴訟にとって重要であり、民訴制度の目的は権利保護であることを明らかにする。</t>
  </si>
  <si>
    <t>A5変・534ページ</t>
  </si>
  <si>
    <t>9784797278675</t>
  </si>
  <si>
    <t>人権保障と救済</t>
    <phoneticPr fontId="16"/>
  </si>
  <si>
    <t xml:space="preserve">ケント・ローチ／土井真一、松本哲治　編訳 </t>
  </si>
  <si>
    <t>人権侵害の救済には何が必要か。憲法学・刑事法学の泰斗によるRemedies for Human Rights Violations(2021)を信頼の訳者陣が全訳。訳者あとがきが我が国や隣接領域への示唆を解明する。</t>
  </si>
  <si>
    <t>A5変・552ページ</t>
  </si>
  <si>
    <t>9784797233636</t>
  </si>
  <si>
    <t>ドイツ基本権裁判の展開</t>
  </si>
  <si>
    <t>ドイツ憲法判例研究会　編／小山剛、鈴木秀美、毛利透　編集代表</t>
  </si>
  <si>
    <t>ドイツ憲法判例研究会30周年記念刊行。研究会の会員が一堂に集い、計43項目の重要テーマを、その知見から深く考察。ドイツの状況を客観的に叙述し、その意義および問題点を日本との比較の中で明らかにし、広く日本の憲法判例および憲法学説への貴重な示唆を与える。</t>
  </si>
  <si>
    <t>A5変・828ページ</t>
  </si>
  <si>
    <t>9784797282214</t>
  </si>
  <si>
    <t>AI時代の詐欺罪</t>
  </si>
  <si>
    <t>長井圓　編著</t>
  </si>
  <si>
    <t>脆弱な消費者を狙い撃つ巧妙な詐欺の横行、果たして国家の監視は機能するのか。AI・ITの「情報革命」のまさに新時代の到来。進化しつづける情報操作犯罪と、止まることのない詐欺犯罪に、刑事法学的視点から、気鋭の研究者21名が挑み、包括的・多角的に考究する。</t>
  </si>
  <si>
    <t>A5変・644ページ</t>
  </si>
  <si>
    <t>9784797282221</t>
  </si>
  <si>
    <t>イギリス憲法の探求—その｢正体｣と論争点</t>
  </si>
  <si>
    <t>戒能通厚、倉持孝司、ジョン・F・マケルダウニィ</t>
  </si>
  <si>
    <t>見えざる憲法の「正体」、イギリス憲法のいわゆる非法典化憲法の基礎にあるものとは何か。プラグマティックかつ柔軟な「存在の仕方」の秘密を探り、さらなる論争的検討課題を徹底追究する。あくなき「研究魂」の執念の総結集。</t>
  </si>
  <si>
    <t>A5変・424ページ</t>
  </si>
  <si>
    <t>9784797233629</t>
  </si>
  <si>
    <t>EU法の参照可能性</t>
  </si>
  <si>
    <t>中村民雄　編</t>
  </si>
  <si>
    <t>日本において、EU法はどのような場面でいかに参照すれば、有益であり妥当なのか。EUの主要法分野について、各分野の専門家が具体的に分析した、比較法学の実践と理論の書。須網隆夫早稲田大学名誉教授の古稀を祝し、第一線で活躍する研究者、実務家が集結。</t>
  </si>
  <si>
    <t>A5変・354ページ</t>
  </si>
  <si>
    <t>フランス民法の伝統と革新（全2巻）</t>
    <phoneticPr fontId="16"/>
  </si>
  <si>
    <t>Ⅰ：水野紀子、大村敦志　監訳／Ⅱ：大村敦志、野沢正充　監訳</t>
  </si>
  <si>
    <t>フランス民法の伝統と現代的潮流の理解に好適な書。フランス人の法学者による日本人に向けた講演を、分かり易く構成。2世紀あまりのフランス民法典の歴史と伝統から、民法という社会の共存のルールの、現在及び将来のあり方を日本の読者に伝える。</t>
  </si>
  <si>
    <t>Ⅰ：A5変・352ページ／Ⅱ：A5変・288ページ</t>
  </si>
  <si>
    <t>9784797261042</t>
  </si>
  <si>
    <t>わか～る環境法〔第3版〕</t>
  </si>
  <si>
    <t>西尾哲茂</t>
  </si>
  <si>
    <t>パワーポイント+コラムでズバリ要点が分かる！　新時代の環境法を先取りして、これからの環境法を全網羅した空前の大改訂版。待ったなしの温暖化、気候変動、その対策は技術開発のエンジン。CN、CE、NPが経済活動の主要課題となり、まさに「ドンデン返し」が来るかも！</t>
  </si>
  <si>
    <t>A5変・716ページ</t>
  </si>
  <si>
    <t>国家と海洋の国際法〔柳井俊二先生米寿記念〕上・下</t>
    <phoneticPr fontId="16"/>
  </si>
  <si>
    <t>浅田正彦、植木俊哉、尾﨑久仁子　編</t>
  </si>
  <si>
    <t>国際法・海洋法等､69名の研究者が集い、激動の国際社会を多角的視点から考究。上巻・下巻にわたる圧巻の米寿記念。【上巻】第1部 国際法（総論と歴史／国家管轄と承認／国際立法　ほか）／【下巻】第2部 海洋法（海域と海洋地形／海洋と国家管轄権／海洋と人権　ほか）</t>
  </si>
  <si>
    <t>上巻：A5変・784ページ／下巻：A5変・708ページ</t>
  </si>
  <si>
    <t>9784480867490</t>
  </si>
  <si>
    <t>人間の条件</t>
  </si>
  <si>
    <t>ハンナ・アーレント</t>
  </si>
  <si>
    <t>現代とはいかなる時代なのか。われわれは実際に何を行っているのか。労働、仕事、活動という三つの行動様式から人間の条件を分析した著者の代表作にして、政治理論の古典。英語第2版に基づく待望の新訳。</t>
  </si>
  <si>
    <t>四六・600ページ</t>
  </si>
  <si>
    <t>9784480867506</t>
  </si>
  <si>
    <t>官僚制とデモクラシー　年報政治学２０２５—Ⅰ</t>
  </si>
  <si>
    <t>日本政治学会　編</t>
  </si>
  <si>
    <t>官僚制をいかに民主的に統制するか。この古典的な問題設定の限界が露呈しつつある。官僚制ｖｓデモクラシーという図式そのものを問い直す。編集委員長＝野口雅弘</t>
  </si>
  <si>
    <t>9784502530913</t>
  </si>
  <si>
    <t>法の歴史と法解釈の基礎</t>
  </si>
  <si>
    <t>西川洋一、大西楠テア、岡孝、長谷川貴陽史、橋本陽子</t>
  </si>
  <si>
    <t>法の歴史と法解釈の技法に焦点を当てた法学入門書。西欧法の歴史と日本における継受の軌跡を紐解き、法解釈の技法を学ぶことで、歴史的素養を身につけることを目指す。</t>
  </si>
  <si>
    <t>2025年5月刊</t>
  </si>
  <si>
    <t>A5判・282ページ</t>
  </si>
  <si>
    <t>9784130301947</t>
  </si>
  <si>
    <t>習近平研究</t>
  </si>
  <si>
    <t>鈴木隆</t>
  </si>
  <si>
    <t>習近平とは、どのような人物なのか？　彼が最高実力者となった軌跡を豊富な資料を渉猟し、中国共産党の支配、中国政治の本質に迫る画期的な論考。</t>
  </si>
  <si>
    <t>A5・656ページ</t>
  </si>
  <si>
    <t>9784130361620</t>
  </si>
  <si>
    <t>一元的司法審査論</t>
  </si>
  <si>
    <t>小川亮</t>
  </si>
  <si>
    <t>違憲審査は憲法学のもの、行政裁量審査は行政法学のもの、公法学に哲学はいらない……？本当に“使える”司法審査論は、学問領域を超えたところに存在する。硬直した方法論からわれわれを解き放つべく、本書は、哲学・憲法学・行政法学の知見を再構成して、諸学を貫く「一元的司法審査論」を提示する。</t>
  </si>
  <si>
    <t>9784589044211</t>
  </si>
  <si>
    <t>日米欧三極関係の成立</t>
  </si>
  <si>
    <t>黒田友哉、森靖夫、倉科一希　編著</t>
  </si>
  <si>
    <t>多極化の時代といわれた1970年代に、サミット、日米欧三極委員会、GATT東京ラウンドといった日米欧を中心とする政治・経済面での協調はどうなされたのか。日米欧それぞれの視点、かつ政治・経済・軍事など多角的側面から新たな国際秩序の模索を検討し、その全体像を解明する。</t>
  </si>
  <si>
    <t>9784589043795</t>
  </si>
  <si>
    <t>遺留分権利者の決定の自由</t>
  </si>
  <si>
    <t>竹治ふみ香</t>
  </si>
  <si>
    <t>遺留分権利者の決定の自由はどのように保障・制限されるべきか。ドイツでの判例や学説を参照しながら、社会保障制度や家族のあり方に関する議論を踏まえ、遺留分権利者の決定の自由について具体的に分析する。</t>
  </si>
  <si>
    <t>9784589043962</t>
  </si>
  <si>
    <t>撤退戦の民主主義</t>
  </si>
  <si>
    <t>戸田香</t>
  </si>
  <si>
    <t>「政策実行」に比べ、はるかに困難とされる「政策終了」はどのように展開されてきたのか。ダム事業を事例に、「終了を主導したのは誰か」「終了のプロセスはどのようなものか」「終了のプロセスに影響を与えたものは何か」という3つの問いを立て、“撤退戦”の実態を明らかにする。</t>
  </si>
  <si>
    <t>9784589043948</t>
  </si>
  <si>
    <t>被害者学の現在地</t>
  </si>
  <si>
    <t>齋藤実、矢野恵美　編著</t>
  </si>
  <si>
    <t>2004年の犯罪被害者等基本法の制定から今日まで日本の犯罪被害者支援は、現時点でどこまで理想を実現できているのか。実務的論点を網羅的に取り上げ、現時点でどこまで理想を実現できているのかの「現在地」を確認。また、北欧諸国の補償制度や支援組織を参考に「被害者学」の展望を示す。</t>
  </si>
  <si>
    <t>9784589043856</t>
  </si>
  <si>
    <t>自治体における「負の政策波及」</t>
  </si>
  <si>
    <t>白取耕一郎</t>
  </si>
  <si>
    <t>他の自治体が新たな政策を採用しているとの理由で政策が広まる「政策波及」は、逆に様子見をする「負の政策波及」も生じうる。各自治体における障害者差別解消条例とホームレス支援政策の展開過程を分析し、政策波及論に新たな展開を提示する。</t>
  </si>
  <si>
    <t>A5判・294ページ</t>
  </si>
  <si>
    <t>9784589044181</t>
  </si>
  <si>
    <t>国際秩序のなかの「一帯一路」</t>
  </si>
  <si>
    <t>浅野亮　編著</t>
  </si>
  <si>
    <t>新興超大国・中国の国際的影響力は政治、経済、軍事、文化など広域におよび、超大国アメリカとの対立と協力が併存している。その状況の下、ポスト冷戦期の国際秩序に大きな変容をもたらしている中国・習近平政権の巨大経済圏構想「一帯一路」について、プラス面・マイナス面を正面から取り上げる。</t>
  </si>
  <si>
    <t>9784589044228</t>
  </si>
  <si>
    <t>世界の憲法本</t>
  </si>
  <si>
    <t>大林啓吾　編</t>
  </si>
  <si>
    <t>「法や国家はどのように形成・発展するのか」「司法審査のあり方」「表現の自由はなぜ重要か」等、各国共通の憲法問題を考えるための知的基盤を提供する書籍を解説。古典的なロックやルソー、憲法学を新たな地平に導こうとするアッカーマン、サンスティン、ポズナーの著作等、多岐にわたりとりあげる。</t>
  </si>
  <si>
    <t>9784589043788</t>
  </si>
  <si>
    <t>政治意識研究の最前線</t>
  </si>
  <si>
    <t>善教将大　編</t>
  </si>
  <si>
    <t>政治行動・政治選択の背後にある有権者の心理や政治意識に関する12の重要トピックについて、体系的にまとめたレビュー論文集。政治意識形成の背景から態度の実態、課題までを整理した、政治意識研究に取り組む人にとって最適なガイドブック。</t>
  </si>
  <si>
    <t>9784589044136</t>
  </si>
  <si>
    <t>現代の諜報・捜査と憲法</t>
  </si>
  <si>
    <t>小西葉子</t>
  </si>
  <si>
    <t>テロ対策など安全保障のための国家の情報収集活動は、どのように統制されるべきか。ドイツにおける立法の展開や裁判例、学説を参照のうえ、各統治機構の機能・役割の分析をふまえて個人の憲法上の権利をいかに効果的に保障していくのか考察する。</t>
  </si>
  <si>
    <t>9784589043993</t>
  </si>
  <si>
    <t>日本における「近代政党」の誕生</t>
  </si>
  <si>
    <t>杉谷直哉</t>
  </si>
  <si>
    <t>「近代政党」の基盤たる地方組織はいかに形成されたのか。島根県に焦点をあて、若槻礼次郎の個人後援会「克堂会」を中心に、憲政会・民政党の組織網整理の経緯を解明し、戦前期の政党政治を捉え直す。また若槻が立身出世を体現する人物として定着した経緯から、政治家と社会の関係も考察する。</t>
  </si>
  <si>
    <t>9784589043627</t>
  </si>
  <si>
    <t>コンメンタール労働安全衛生法</t>
  </si>
  <si>
    <t>三柴丈典　編</t>
  </si>
  <si>
    <t>「生きた」労働安全衛生法学を体現した体系書。制定経緯や条文解説に加え、判例・監督実務・制度史まで網羅し適用の実際を重視。編者が独自に整理再編した概要を付す。労働法に関わる実務者必携の一冊。</t>
  </si>
  <si>
    <t>9784589044143</t>
  </si>
  <si>
    <t>プライバシー</t>
  </si>
  <si>
    <t>山本龍彦　監修／音無知展、山本龍彦　編</t>
  </si>
  <si>
    <t>シリーズ［講座 情報法の未来をひらく：AI時代の新論点］第3巻。プライバシー権とは何か。行政や司法を通じプライバシー権の侵害をいかに救済できるか。諸外国の法制やその思想とは。変容を迫られるプライバシー権論や新たに生起するプライバシー問題を、歴史的議論をふまえ多角的に検討する。</t>
  </si>
  <si>
    <t>9784621309995</t>
  </si>
  <si>
    <t>比較政治学事典</t>
  </si>
  <si>
    <t>日本比較政治学会　編</t>
  </si>
  <si>
    <t>比較政治学はデータを用いて地域や時代を跨いで国内政治の現象の因果関係を説明する。民主化、政党政治、選挙制度など重要概念を第一線の研究者が1テーマ2ページで解説。</t>
  </si>
  <si>
    <t>A5・726ページ</t>
  </si>
  <si>
    <t>9784623098859</t>
  </si>
  <si>
    <t>米国ムスリムと民主主義</t>
  </si>
  <si>
    <t>泉淳</t>
  </si>
  <si>
    <t>米国社会では9.11を起点に深刻なイスラモフォビア（イスラム恐怖症）に見舞われ、ムスリムへの敵視や差別感情も生まれた。そんな中、イスラーム社会やムスリムはいかに変容していったのか。政策課題や、外交の観点から包括的にその内実を探っていく。</t>
  </si>
  <si>
    <t>9784623099351</t>
  </si>
  <si>
    <t>比較公共政策</t>
  </si>
  <si>
    <t>Ａ・ドッズ/縣公一郎、岩崎正洋　監訳</t>
  </si>
  <si>
    <t>比較公共政策をめぐる基礎的な理論から具体的な事例分析まで網羅した翻訳テキスト。公共政策の国際比較により、他国における政策形成とその帰結を理解し、国々での固定観念と偏見を克服して、各国文脈の影響を純粋に捉えることが可能になる。また、比較研究により自国の政策過程の解明にも役立つ一冊。</t>
  </si>
  <si>
    <t>A5判・468ページ</t>
  </si>
  <si>
    <t>9784623099092</t>
  </si>
  <si>
    <t>フランス著作権法と文化政策</t>
  </si>
  <si>
    <t>長塚真琴　編著</t>
  </si>
  <si>
    <t>文化大国フランスにおける著作権法はいかなるものか。時代ごとに要請され変遷してきた著作権法のあり方を紹介するとともに、最近のデジタル訴訟の判例も引いて、著作権法について多視点での考察を試みる。</t>
  </si>
  <si>
    <t>9784864631709</t>
  </si>
  <si>
    <t>あたらしい表現活動と法　第二版</t>
  </si>
  <si>
    <t>志田陽子、比良友佳理／志田陽子　編</t>
  </si>
  <si>
    <t>「表現の自由」とは何かを問いつつ、知的財産法、著作権法を中心に表現者としてまた享受者として知っておくべき表現活動にかかわる法やルールを学ぶ入門書。豊富な判例を「example」で、身近な問題を「column」で考察する。</t>
  </si>
  <si>
    <t>2025年4月1日</t>
  </si>
  <si>
    <t>9784842010908</t>
  </si>
  <si>
    <t>憲法五重奏</t>
  </si>
  <si>
    <t>大津浩、大藤紀子、髙佐智美、長谷川憲、江藤英樹</t>
  </si>
  <si>
    <t>近代立憲主義とその現代的展開という歴史の流れを重視しつつ、現在の多岐にわたる問題を柔軟な思考で分析する五人のコラボ。入門者の体系的学習から中上級者の論点復習にまで幅広く活用できる充実した構成内容。判例・学説が充実した最新版！</t>
  </si>
  <si>
    <t>9784842055893</t>
  </si>
  <si>
    <t>新版　国際関係学</t>
  </si>
  <si>
    <t>山田敦、和田洋典、倉科一希　編</t>
  </si>
  <si>
    <t>近現代国際政治の歴史と国際関係理論を踏まえて様々なアクター、イシューを解説。国際政治・国際関係を初めて学ぶ人、さらに知識・理解を深めたい人に最適の書。ＱＲコードで豊富な資料にアクセスでき1つの問題を多角的に考えるための章の組合せ例を新たに提供した。激動する世界情勢に対応した最新版</t>
  </si>
  <si>
    <t>9784842010892</t>
  </si>
  <si>
    <t>憲法Ⅰ—総論・統治機構論〔第二版〕</t>
  </si>
  <si>
    <t>日本国憲法の基底に脈打つ法原理を「法の支配」ととらえたうえで、憲法総論から説き起こし、政治原理部門・法原理部門の位置づけとその相互関係を丹念に論じる。憲法総論・統治機構論・憲法訴訟論の学習・研究に参照されるべき体系書。最新動向を踏まえた第二版。</t>
  </si>
  <si>
    <t>9784842005461</t>
  </si>
  <si>
    <t>基礎からの法学</t>
  </si>
  <si>
    <t>重村博美</t>
  </si>
  <si>
    <t>法律の学習に興味はあるものの「どのように学習を進めればよいのかわからない」といった初学者に向け、基礎から丁寧に、かつシンプルに解説した法学の入門書。補論では条文の読み方やレポートの書き方など実践的なサポートを通じて、法学の基礎を学ぶだけでなく、それを活用する力を養う。</t>
  </si>
  <si>
    <t>9784842055909</t>
  </si>
  <si>
    <t>アジアの平和とガバナンスⅡ</t>
  </si>
  <si>
    <t>広島市立大学広島平和研究所　編</t>
  </si>
  <si>
    <t>2024年にノーベル平和賞を授与された日本原水爆被害者団体協議会（日本被団協）は、受賞講演において「核も戦争もない世界を共に」と呼び掛けた。被爆地にある広島平和研究所として、核の脅威や武力紛争への対応のありかたを学術的に考察し、核も戦争もない世界への道のりを提示していく。</t>
  </si>
  <si>
    <t>9784842005454</t>
  </si>
  <si>
    <t>リーガル・マインド入門〔第三版〕</t>
  </si>
  <si>
    <t>これまで法学をほとんど学んだことのない読者に向けた、法学をやさしく学ぶための入門書。柔軟で的確な法的思考を養う。従来の法学入門書に主流の網羅的・体系的構成をとることをあえて控え、身近なトピックを取り上げて、リーガル・マインドによる考え方を理解しやすいように解説する。最新第三版！</t>
  </si>
  <si>
    <t>9784842010915</t>
  </si>
  <si>
    <t>混迷する憲法政治を超えて</t>
  </si>
  <si>
    <t>（憲法研究者と市民のネットワーク）憲法ネット１０３　編</t>
  </si>
  <si>
    <t>対米従属のいびつな軍事大国化、クアッド（QUAD）・オーカス（AUKUS）と一体になった対中敵視政策、新自由主義の跋扈とグローバル化による地方の疲弊、分断と格差社会の急速な進行、世代間対立をあおるポピュリズム政党の進出など、憲法研究者23名による現代の混迷する憲法政治への提言！</t>
  </si>
  <si>
    <t>9784320096530</t>
  </si>
  <si>
    <t>Pythonで学ぶ債券・金利デリバティブ</t>
  </si>
  <si>
    <t>小川謙二</t>
  </si>
  <si>
    <t>実務ベースでQuantLibの利用は徐々に広がっているが、入門用資料が少ない点でQuantLibを利用する敷居は依然として高い。本書はこの敷居を低くすることを目指した待望のQuantLib入門書である。</t>
  </si>
  <si>
    <t>9784320096820</t>
  </si>
  <si>
    <t>オークション理論</t>
  </si>
  <si>
    <t>佐野隆司</t>
  </si>
  <si>
    <t>オークションは、インターネットオークションや公共調達、卸売市場、ウェブ広告、さらには周波数割当など、社会経済のありとあらゆるところで使われている。本書は、現代の経済活動に不可欠な存在であるオークションがどのように機能しているのかを、ゲーム理論やミクロ経済学を用いて丁寧に解説する。</t>
  </si>
  <si>
    <t>9784326505104</t>
  </si>
  <si>
    <t>集団的選択と社会厚生　拡大新版</t>
  </si>
  <si>
    <t>アマルティア・セン／鈴村興太郎・蓼沼宏一・後藤玲子　監訳</t>
  </si>
  <si>
    <t>セン経済学の金字塔、ついに完訳。一人ひとりの評価や選択と、それらを集約する集団としての選択は、どのように関係づけられるべきか？　厚生経済学や社会的選択理論だけでなく政治哲学にも大きな影響を与えたロングセラーの代表作を大幅に増補し、経済学と哲学の融合を縦横無尽に論じつくす。</t>
  </si>
  <si>
    <t>9784326505074</t>
  </si>
  <si>
    <t>機会の平等</t>
  </si>
  <si>
    <t>ジョン・ローマー／後藤玲子・吉原直毅　訳</t>
  </si>
  <si>
    <t>裕福な家庭の子どもの「努力」と、貧困家庭の子どもの「努力」は同じではない。生まれや育ちが人生を決めないための政策とは？　努力の概念を精査し、数理経済学の手法を駆使して、チャンスを得る機会を真に均等にするアルゴリズムを打ち出す。分析的マルクス主義の主唱者による正義論×経済学の名著。</t>
  </si>
  <si>
    <t>9784771039469</t>
  </si>
  <si>
    <t>EUの通商戦略と中小企業振興策の戦略的互恵関係</t>
  </si>
  <si>
    <t>植原行洋</t>
  </si>
  <si>
    <t>本書は、EUの立場から通商戦略、経済プレーヤーとしての中小企業政策を振り返ることにより、中小企業がグローバル社会で輝くための打ち手を明らかにする。そして、日本とEUが今後どのように経済関係を進めれば良いかの指針を与える。</t>
  </si>
  <si>
    <t>9784336076915</t>
  </si>
  <si>
    <t>立ち上がる日本農業事典</t>
  </si>
  <si>
    <t>竹本昌史　著</t>
  </si>
  <si>
    <t>農業の明日を探るには、農業の今を洞察する必要がある。2017年春からの全国行脚で現場をとことん観察、北は北海道から南は沖縄まで90に及ぶ市区町村を徹底調査！日本の農業にどのような変化が起きているのか、農業にどのような未来があるのか。ヒントと提案89例を詳細に紹介。</t>
  </si>
  <si>
    <t>9784502531019</t>
  </si>
  <si>
    <t>財務会計の思考法</t>
  </si>
  <si>
    <t>田口聡志</t>
  </si>
  <si>
    <t>本書は、財務会計の全体像について、①自分の頭で考える、②仕訳で考える、③行間を埋めるをコンセプトに解説。大学生等、会計士・税理士受験生のみならず実務家にも有益。</t>
  </si>
  <si>
    <t>2025年4月刊</t>
  </si>
  <si>
    <t>Ａ５判・420ページ</t>
  </si>
  <si>
    <t>9784502515118</t>
  </si>
  <si>
    <t>価格のマネジメント　—戦略・分析・意思決定・実践—</t>
  </si>
  <si>
    <t>ハーマン・サイモン、マーティン・ファスナハト、山城和人/奥瀬喜之　訳／山城和人　監訳</t>
  </si>
  <si>
    <t>日本企業はコストを厳格に管理する一方で、感覚的なプライシング（価格設定）により、低利益率に陥っている。科学的・体系的な方法論と実践的な解説で利益拡大へ導く。</t>
  </si>
  <si>
    <t>Ａ５判・708ページ</t>
  </si>
  <si>
    <t>9784502538315</t>
  </si>
  <si>
    <t>保守主義の計測</t>
  </si>
  <si>
    <t>大日方隆</t>
  </si>
  <si>
    <t>条件付保守主義にかんして、よく使われるBasuモデルを批判の対象とし、分析手法の統計的、計量経済学的問題に関心を向けつつ、バイアスの影響を受けにくい結論を導いた。</t>
  </si>
  <si>
    <t>Ａ５判・492ページ</t>
  </si>
  <si>
    <t>9784502521515</t>
  </si>
  <si>
    <t xml:space="preserve"> 財務会計</t>
  </si>
  <si>
    <t>辻山栄子　編著</t>
  </si>
  <si>
    <t>2000年を境に日本の会計基準は個別財務諸表主体から連結財務諸表主体の基準へと大きく変貌を遂げた。本書は連結ベースの日本の会計基準を体系的に詳解している。</t>
  </si>
  <si>
    <t>2025年2月刊</t>
  </si>
  <si>
    <t>Ａ５判・540ページ</t>
  </si>
  <si>
    <t>9784502520211</t>
  </si>
  <si>
    <t>非営利組織体の簿記研究　</t>
    <phoneticPr fontId="16"/>
  </si>
  <si>
    <t>小野正芳　編著</t>
  </si>
  <si>
    <t>損益計算を本来必要としない非営利組織体にとって、複式簿記がどのように利用され、役立っているのか。公益法人や学校法人、医療法人など11の組織体を取り上げて検討する。2025年度日本簿記学会学会賞受賞。</t>
  </si>
  <si>
    <t>9784492558447</t>
  </si>
  <si>
    <t>持株会社の実務(第10版)</t>
  </si>
  <si>
    <t>發知敏雄、箱田順哉、大谷隼夫</t>
  </si>
  <si>
    <t>経営・法務・税務・会計の各分野からアプローチしている唯一の実務書。グループ法人税制・グループ通算制度、グループガバナンス・ポートフォリオマネジメント、ROIC・資本コスト、新内部統制基準、東証市場改革とIPO、サステナビリティやリース新会計基準等の最新制度を反映し全面改訂！</t>
  </si>
  <si>
    <t>Ａ５・488ページ</t>
  </si>
  <si>
    <t>9784815811938</t>
  </si>
  <si>
    <t>山の富豪の資本主義—「資源国」日本の近代—</t>
  </si>
  <si>
    <t>中西聡</t>
  </si>
  <si>
    <t>山がもたらす豊富な材料やエネルギーは、近代日本の産業化をいかに支えたのか。建築業・工業への貢献から水力発電・ガスなどのインフラ開発、銀行・投資事業まで、近世以来の林業・鉱業資産家が果たした役割を徹底的かつ精緻に解明。「資源小国」とは異なる日本経済の姿に迫る。</t>
  </si>
  <si>
    <t>A5・696ページ</t>
  </si>
  <si>
    <t>9784815811976</t>
  </si>
  <si>
    <t>戦後日本の形成と東アジア</t>
  </si>
  <si>
    <t>沢井実</t>
  </si>
  <si>
    <t>民需への転換の手前で模索を続けた軍需産業の戦後史的意義を初めて本格的に跡づけるとともに、技術協力からバナナ貿易まで、アジアとの経済関係の再構築過程を包括的に実証。戦前以来の人脈・企業や賠償問題もふまえ、見過ごされてきた選択と挫折の歴史に新たな光を当てる、渾身の成果。</t>
  </si>
  <si>
    <t>9784561267966</t>
  </si>
  <si>
    <t>リサーチ・クエスチョンの作り方と育て方</t>
  </si>
  <si>
    <t>M・アルヴェッソン　他著／佐藤郁哉　訳</t>
  </si>
  <si>
    <t>リサーチ・クエスチョンは時に答えよりも重要である一方、既存研究の穴埋め的なものも昨今目に付く。本書は実践的なリサーチ・クエスチョンの作り方を分析しつつ、問題化という手法を提案。面白くて刺激的な論文の書き方を指南し、若手からレジェンド研究者にまで高く評価された書の第２版。</t>
  </si>
  <si>
    <t>9784561237358</t>
  </si>
  <si>
    <t>組織文化とリーダーシップ</t>
  </si>
  <si>
    <t>E・H・シャイン　他著／宇田理　監修・監訳／藤原七重、山本崇雄　監訳</t>
  </si>
  <si>
    <t>原著第５版。近年の著しいグローバル化や DX 化に伴う組織の変化、ミレニアル世代以降に特有の価値観などを踏まえた議論が展開。さらに、定量的/定性的な測定・評価ツールの検討も行う。これまでの理論がすっきりとまとめられ、各章に読者へのアドバイス・問いかけも加わった、意欲的な新版。</t>
  </si>
  <si>
    <t>2025年３月</t>
  </si>
  <si>
    <t>9784757611245</t>
  </si>
  <si>
    <t>出雲國風土記註解</t>
  </si>
  <si>
    <t>廣岡義隆</t>
  </si>
  <si>
    <t>用字学の成果に基づき異体字・省文等を勘案しつつ、「古文系四本」を中心に本文復原に努め、本文は、「国之大体」「編纂序」「意宇郡号由来」等という段落項目を立て、郡別の地図、訓読・現代語訳を付し、註解は語史・音韻学・訓点学・史学・木簡学・植物学等の成果・研究史に基づき最新の註解を提示。</t>
  </si>
  <si>
    <t>2025年６月刊行</t>
  </si>
  <si>
    <t>A5・1088ページ</t>
  </si>
  <si>
    <t>9784757611276</t>
  </si>
  <si>
    <t>源氏物語全解読　第三巻　葵　賢木　花散里　須磨</t>
  </si>
  <si>
    <t>小田勝</t>
  </si>
  <si>
    <t>全十一巻、第三回配本。古典文学の研究者、学習者に必備の書。特徴3．「黒木（くろぎ）」のように語の清濁にも留意した。巻末に「事項索引」「清濁音注記一覧」「難読箇所一覧」「作中和歌初句索引」を付す。</t>
  </si>
  <si>
    <t>2025年８月刊行</t>
  </si>
  <si>
    <t>A5・532ページ</t>
  </si>
  <si>
    <t xml:space="preserve">  </t>
  </si>
  <si>
    <t>杜甫詩注　第Ⅱ期（全3巻）</t>
    <phoneticPr fontId="16"/>
  </si>
  <si>
    <t>吉川幸次郎、興膳宏</t>
  </si>
  <si>
    <t>〈詩聖〉杜甫、約1400首の全詩集。各詩を年代ごとに編成し、よみ下し・日本語訳と一言一句にわたる詳細な注釈で、その詩情を精究する。第Ⅱ期は第11～13冊、杜甫が成都の草堂を離れ、争乱のなか蜀各地を転々とする時期の詩を扱う。第Ⅰ期に続き、吉川幸次郎のライフワークを引き継ぎ刊行する。</t>
  </si>
  <si>
    <t>2024年10月～2025年10月刊行</t>
  </si>
  <si>
    <t>A5・1122ページ（全3巻）</t>
  </si>
  <si>
    <t>9784305710352</t>
  </si>
  <si>
    <t>一冊で読む漢詩400</t>
  </si>
  <si>
    <t>鷲野 正明　編</t>
  </si>
  <si>
    <t>曹操、陶淵明、王維、孟浩然、李白、杜甫、韓愈、白楽天、杜牧、李清照、魯迅、菅原道真など、先秦時代から清代・近代までに活躍した詩人157人のアンソロジー。時代ごとに、作品名、詩人、鑑賞メモ、出典で構成した内容は、詩の辞典として、著名な漢詩を網羅した詩集として楽しめる。</t>
  </si>
  <si>
    <t>四六判  560ページ</t>
  </si>
  <si>
    <t>9784305704252</t>
  </si>
  <si>
    <t>和泉式部日記</t>
  </si>
  <si>
    <t>小谷野純一</t>
  </si>
  <si>
    <t>原文＆現代語訳シリーズ最新刊。『和泉式部日記』を一般研究者や大学院、大学での学習者だけでなく、古典を愛する方々にも利用できるよう配慮して執筆。本文を右頁に、現代語訳を左頁にそれぞれ掲示し、また、両頁にわたって脚注を施しました。</t>
  </si>
  <si>
    <t>四六判  224ページ</t>
  </si>
  <si>
    <t>9784305601582</t>
  </si>
  <si>
    <t>新古今集古注集成　近世新注編3・全注所在一覧</t>
  </si>
  <si>
    <t>新古今集古注集成の会　編</t>
  </si>
  <si>
    <t>新古今和歌集の古注に関心を持つ研究者が集まりまとめていくシリーズ、「新古今集古注集成」全10巻がついに完結。シリーズ全10巻に所収する各古注釈書が注を付す和歌の所在を一覧する『全注所在一覧』を同梱。</t>
  </si>
  <si>
    <t xml:space="preserve">A5判  848ページ </t>
  </si>
  <si>
    <t>9784868030133</t>
  </si>
  <si>
    <t>本居宣長の古典注釈　和歌の翻訳・本歌取・縁語</t>
  </si>
  <si>
    <t>藤井嘉章</t>
  </si>
  <si>
    <t>『古今集遠鏡』『草庵集玉箒』『新古今集美濃の家づと』の用例を悉皆調査、宣長の古典解釈の実態に迫る。論理的一貫性が強調されてきた宣長の古典解釈態度への評価を再検証。柔軟性をも兼ね備えることで思考を更新していく姿を実証する。宣長の思考様式を新たに提示！</t>
  </si>
  <si>
    <t>9784868030164</t>
  </si>
  <si>
    <t>古今和歌六帖の文学史</t>
  </si>
  <si>
    <t>田中智子</t>
  </si>
  <si>
    <t>どのような歌集なのか——根源的問いに挑む。他の歌集や物語との比較から、『古今和歌六帖』の配列構造と和歌表現の特質を明らかに。古代文学のありようを広く見渡して、『古今和歌六帖』を核とした文学史の見取り図を描く。</t>
  </si>
  <si>
    <t>9784868030171</t>
  </si>
  <si>
    <t>懐風藻詳解</t>
  </si>
  <si>
    <t>井実充史・高松寿夫・土佐朋子　編</t>
  </si>
  <si>
    <t>日本最古の漢詩集を全解説！［本文・校異・韻字・作者・詩題・現代語訳・語釈・考察］で構成。寛政五年版本を底本とした最新の諸本理解による良質な校訂本文、日本上代の知の状況に即した語釈など、7世紀後半からの100年にわたる日本の文筆活動のあり様を跡付ける、圧倒的情報量の基礎資料。</t>
  </si>
  <si>
    <t>9784868030225</t>
  </si>
  <si>
    <t>古事記論考　野生と文明の古代</t>
  </si>
  <si>
    <t>坂本勝</t>
  </si>
  <si>
    <t>なぜヤマトタケルに魅せられるのか。スサノヲやヤマトタケルがもつ荒々しい野生の力と、アマテラスや天皇の秩序による文明の力。その相克を描いた古事記は、忘れられた自然や野生の魅力を呼び覚まし、文明や文化の意味を問いかけている。人間の原点を伝える文学作品として、核心を読み解く。</t>
  </si>
  <si>
    <t>9784868030195</t>
  </si>
  <si>
    <t>大伴家持　都と越中でひらく歌学</t>
  </si>
  <si>
    <t>塩沢一平</t>
  </si>
  <si>
    <t>家持の歌学はどのように形成されたのか。大伴書持、池主や田辺福麻呂らとの交流過程で、家持の歌には歌学意識が強く反映されていく。その様相を、題詞・本文・左注が織りなす世界から読み取り、新鮮な家持像を浮かび上がらせる。</t>
  </si>
  <si>
    <t>9784868030232</t>
  </si>
  <si>
    <t>古今集がつなぐ和歌表現史</t>
    <phoneticPr fontId="16"/>
  </si>
  <si>
    <t>鈴木宏子</t>
  </si>
  <si>
    <t>表現研究の新しい方法論。和歌・日記・物語というジャンルを越えて、さまざまな作品を『古今集』に連なる文学として見つめ直す。表現の根幹である一つひとつの「ことば」を疎かにせず、作品を精密に読む——そのような古典との向き合い方を実践した到達点！</t>
  </si>
  <si>
    <t>9784868030188</t>
  </si>
  <si>
    <t>鎌倉期関東歌壇の研究</t>
  </si>
  <si>
    <t>中川博夫</t>
  </si>
  <si>
    <t>鎌倉幕府の時代における関東の歌壇と和歌を、中世和歌史上に位置づける。歌壇史、歌人伝、歌書伝本、和歌作品の研究——さまざまなアプローチによって鎌倉期関東の和歌世界の全貌を解明した大著！収録資料…内閣文庫本『鎌倉将軍家譜』翻印／校本『簸河上』／桃園文庫本・歴博本『隣女和歌集』翻印</t>
  </si>
  <si>
    <t>A5・1608ページ</t>
  </si>
  <si>
    <t>9784868030201</t>
  </si>
  <si>
    <t>上代文学の基層表現</t>
  </si>
  <si>
    <t>烏谷知子</t>
  </si>
  <si>
    <t>叙情的表現は、どのように叙事的表現と共存し、発展していったのか。古事記や日本書紀の説話、万葉集の泣血哀慟歌・東歌・防人歌から表現世界の基層を探り、作品の構成意図に迫る。</t>
  </si>
  <si>
    <t>9784868030157</t>
  </si>
  <si>
    <t>詩壇ジャーナリズムと詩人たち</t>
    <phoneticPr fontId="16"/>
  </si>
  <si>
    <t>加藤邦彦</t>
  </si>
  <si>
    <t>1950-60年代の商業詩雑誌の時代、詩人たちは、どのようにみずからの詩を構築したのか。彼らの問題意識は「詩壇ジャーナリズム」にどう導かれたのか。綿密な調査により、詩史の潮流をたどる。詩を研究するとはどういうことか。批評や詩論ではない、学術研究の必要性を実践した最新到達点！</t>
  </si>
  <si>
    <t>9784909832719</t>
  </si>
  <si>
    <t>古代和歌の構造　様式が紡ぐ表現史</t>
  </si>
  <si>
    <t>萩野了子</t>
  </si>
  <si>
    <t>古代人がもつ表現に対する意識を明らかにする。万葉集から平安初期の和歌から、序詞、縁語、掛詞の表現やその変遷を分析、古代における修辞意識の具体像を示す。上代文献に描かれる生と死、夢、禁忌や俗信等も考察し、作品の中で背負う機能から、当時の人々の言葉や概念に対する意識の問題に迫る。</t>
  </si>
  <si>
    <t>検証 戦争に加担した日本文学　全３巻（分売可）</t>
    <phoneticPr fontId="16"/>
  </si>
  <si>
    <t>小松靖彦　編</t>
  </si>
  <si>
    <t>告発でも擁護でもない、これからのための歴史的検証。戦時下において文学、文学者たちに何が起きていたのか。国内外37名の研究者・文学者・ジャーナリストの調査によって学問的に明らかになる。</t>
  </si>
  <si>
    <t>2025年9月完結</t>
  </si>
  <si>
    <t>A5・総1,042ページ</t>
  </si>
  <si>
    <t>9784336074843</t>
  </si>
  <si>
    <t>伊藤典夫評論集成</t>
  </si>
  <si>
    <t>伊藤典夫 　著</t>
  </si>
  <si>
    <t>1960年代より日本SF第一世代の最年少メンバーとして活躍、クラーク『2001年宇宙の旅』他ヴォネガット、ブラッドベリ、ディレイニーなどの名翻訳で知られる、海外SF翻訳・評論の第一人者：伊藤典夫、待望の初の著書にして決定版評論集成がついに刊行！</t>
  </si>
  <si>
    <t>A5・1412ページ</t>
  </si>
  <si>
    <t>9784867930953</t>
  </si>
  <si>
    <t>ロシアの鎖を断ち切るために</t>
  </si>
  <si>
    <t>ウラジーミル・アレクサンドロフ／竹田円　訳</t>
  </si>
  <si>
    <t>『蒼ざめた馬』で世界的に著名なボリス・サヴィンコフ。帝政ロシア、そしてボリシェヴィキと闘った数奇な生涯を克明に描いた傑作評伝。ドストエフスキーを継承し、カミュにも影響を与えたというサヴィンコフの思想の足跡を、綿密な調査と貴重な史料を駆使して、詳細に辿る。</t>
  </si>
  <si>
    <t>四六・792ページ</t>
  </si>
  <si>
    <t>9784867931011</t>
  </si>
  <si>
    <t>マーベル・コミックのすべて</t>
  </si>
  <si>
    <t>ダグラス・ウォーク／上杉隼人　訳</t>
  </si>
  <si>
    <t>最初期からのほぼすべて2万7000冊（推計80万ページ）以上を読破した著者による、初心者・マニアも必携の作品宇宙の完全ガイド。時代ごとにアメリカ社会をうつしだす膨大な作品群は、現代文化の巨大な山としてそびえ立っている。付録に60年の歴史をたどる「マーベル・ストーリー要約集」。</t>
  </si>
  <si>
    <t>四六・608ページ</t>
  </si>
  <si>
    <t>9784409241684</t>
  </si>
  <si>
    <t>クライストと公共圏の時代</t>
  </si>
  <si>
    <t>西尾宇広</t>
  </si>
  <si>
    <t>フランス革命とナポレオン戦争の衝撃に劇震する世紀転換期、文芸的公共圏への参画は政治的公共圏への接続をも含意していた。文学市場が拡大するこの時代に、あえて大衆に追従しなかった作家は何を残そうとしたのか——クライストが描くデモクラシーの両義性と知られざる革命的文脈を掘り起こす。</t>
  </si>
  <si>
    <t>A5判390ページ</t>
  </si>
  <si>
    <t>新エロイーズ　上下</t>
    <phoneticPr fontId="16"/>
  </si>
  <si>
    <t>ジャン＝ジャック・ルソー／松本勤　訳</t>
  </si>
  <si>
    <t>スイスを舞台に、貴族の令嬢と平民の家庭教師との身分違いの恋を描く書簡体小説。愛をめぐる情念と理性とが相剋する人間の自然＝本性のドラマ。ロマン主義文学に大きな影響を与えた18世紀最大のベストセラー。</t>
  </si>
  <si>
    <t>A5・982ページ</t>
  </si>
  <si>
    <t>9784823412790</t>
  </si>
  <si>
    <t>芥川龍之介における海外文学受容</t>
  </si>
  <si>
    <t>澤西祐典</t>
  </si>
  <si>
    <t>芥川龍之介はどのような洋書を読み、どのように執筆に活かしていたのか。焼失した卒業論文（ウィリアム・モリス論）の正体、代表作「地獄変」の典拠、翻訳体験が芥川の文体へ与えた影響、旧蔵書に挟まれた押し花や書簡など、日本近代文学館等に残された芥川龍之介旧蔵書・洋書を手がかりに実証的に辿る</t>
  </si>
  <si>
    <t>9784823412868</t>
  </si>
  <si>
    <t>芥川龍之介あれこれ事典</t>
  </si>
  <si>
    <t>石割透</t>
  </si>
  <si>
    <t>芥川龍之介の作品や生活に関わる事項を幾つか選び、それらに対する新しい見解を交えながら同時代の作家や文化現象にも言及する。執筆状況から収入などに及ぶ小説家としてのありようから、生き物、飲食、場所、学校、文化事象など、極めて斬新で多様な視角から芥川文学を捉えようとする試みである。</t>
  </si>
  <si>
    <t>9784867660713</t>
  </si>
  <si>
    <t>ナラティヴの被害学</t>
  </si>
  <si>
    <t>阿部幸大</t>
  </si>
  <si>
    <t>『まったく新しいアカデミック・ライティングの教科書』著者による実践本。人文学の究極目的は暴力の否定だと主張する著者が、加害者たる「やつら」と被害者たる「われわれ」という二元論によって単純化するナラティヴと向き合い、豊富な作家や作品を題材にクリティカルに紐解いてゆく。</t>
  </si>
  <si>
    <t>9784867660782</t>
  </si>
  <si>
    <t>中世神仏の文芸と儀礼</t>
  </si>
  <si>
    <t>有賀夏紀</t>
  </si>
  <si>
    <t>宗教言説と文芸との交渉のありさま、そしてその土壌となった儀礼空間をどう読み解くのか。本書は『神道集』および『辰菩薩口伝』『龍王講式』等の儀礼関連資料を中心に、中世宗教文芸の諸相と、その思想的基盤となる信仰や学問体系、成立環境について考える。</t>
  </si>
  <si>
    <t>240ページ</t>
  </si>
  <si>
    <t>9784867660898</t>
  </si>
  <si>
    <t>なつかしい近代文学　江戸を視野に入れて</t>
  </si>
  <si>
    <t>西田耕三</t>
  </si>
  <si>
    <t>江戸思想はどう転位し、近代文学に流れ込んでいるのか。たとえば太宰春台の時代には当たり前だった言葉は、賢治の時代には驚異に感じられたことなどである。本書は、江戸時代の思想や倫理と近代の文学のつながりを、トリヴィアルで断片的な事柄から解き、広い場に引き上げ、新たに見直す試みである。</t>
  </si>
  <si>
    <t>416ページ</t>
  </si>
  <si>
    <t>9784867660751</t>
  </si>
  <si>
    <t>王朝物語における居住空間　物語の登場人物と住まい</t>
  </si>
  <si>
    <t>天野ひろみ</t>
  </si>
  <si>
    <t>物語のなかで居住空間はそのまま登場人物の呼称となったり、あるいは人物の特性がイメージ付けされたりしているが、実態はどうだったのだろうか。虚構である物語の用例のみならず、王朝期に記された古記録や歴史書、建築に関する研究も取り入れながら、王朝物語の登場人物と住まいを考える。</t>
  </si>
  <si>
    <t>288ページ</t>
  </si>
  <si>
    <t>9784867660881</t>
  </si>
  <si>
    <t>日本古典書誌学論　新訂版</t>
  </si>
  <si>
    <t>佐々木孝浩</t>
  </si>
  <si>
    <t>書誌学は、文学作品を読み解く上で何の役に立つのか。書誌学とは何か。古典を理解するには、それを保存する書物をも知る必要がある。書物との対話の方法を鮮やかに示し、第39回角川源義賞を受賞した名著を訂正し、書誌学用語・人名・作品名を中心にルビを多く振り、初学者にも配慮した新訂版！</t>
  </si>
  <si>
    <t>568ページ</t>
  </si>
  <si>
    <t>9784867660850</t>
  </si>
  <si>
    <t>小城鍋島文庫の古典籍たち　書物は語る</t>
  </si>
  <si>
    <t>中尾友香梨、白石良夫、二宮愛理［編］</t>
  </si>
  <si>
    <t>どう昔の書物と向き合うのか、その実践と方法を伝える書。研究会が結成され十二年、小城鍋島文庫の悉皆調査を行ってきたメンバーたちはどのように文庫を見てきたのか。蔵書印をカラーで掲載するほか、重要情報満載でお届けする。古典籍からの引用には現代語訳や大意を付す。</t>
  </si>
  <si>
    <t>376ページ</t>
  </si>
  <si>
    <t>9784867660768</t>
  </si>
  <si>
    <t>翻訳新論　日中の文字とことばの〈近さと遠さ〉を考える</t>
  </si>
  <si>
    <t>小松靖彦、田中祐輔［編著］</t>
  </si>
  <si>
    <t>AIによる自動翻訳アプリが生活の一部となった現代。しかし、「翻訳」とは本当に単なる言語の変換作業にとどまるのだろうか。本書は同じ「文字」を共有する日中間にて、翻訳・翻案・アダプテーションの事例を日中の研究者総勢14名が精査。翻訳研究や多言語社会に関心をもつすべての読者へ。</t>
  </si>
  <si>
    <t>368ページ</t>
  </si>
  <si>
    <t>9784867660799</t>
  </si>
  <si>
    <t>文体史零年　文例集が映す近代文学のスタイル</t>
  </si>
  <si>
    <t>国文学研究資料館［編］</t>
  </si>
  <si>
    <t>文学が識者と共有した「ニュアンス」を明かすガイドブック。これまであまり注目されることのなかった資料群から、無名・有名を問わず多くの作家たちが描いた文学における文体の実態をとらえ、文学の実作とそれを受け取る人々の間にあった〈意味〉の輪郭を鮮やかに復元する。カタログ「文範百選」収録。</t>
  </si>
  <si>
    <t>440ページ</t>
  </si>
  <si>
    <t>漢文教材おすすめセット（2冊）</t>
  </si>
  <si>
    <t>樋口敦士</t>
  </si>
  <si>
    <t>先人たちは「故事成語」とどう向き合い、どう使用してきたか。国語教育的観点から、漢文教材の魅力を伝える『故事成語教材考』と、国語教科書においてもなじみのある唐代の定番漢詩教材を取りあげて、その受容状況と教材的な観点を柱として論じる新刊『定番漢詩教材考』の2冊セット。</t>
  </si>
  <si>
    <t>9784867660973</t>
  </si>
  <si>
    <t>自然主義の構造と系譜　花袋から潤一郎まで</t>
  </si>
  <si>
    <t>葛綿正一</t>
  </si>
  <si>
    <t>これまで日本の自然主義を狭義の歴史主義から解き放ち、神話と歴史の点で様々な豊かさを秘めた自然主義文学の言語の力を解き明かす。田山花袋、島崎藤村、徳田秋声、泉鏡花、森鷗外、夏目漱石、志賀直哉、谷崎潤一郎など、さまざまなテクストを横断しながら自然主義文学を考えていく。</t>
  </si>
  <si>
    <t>504ページ</t>
  </si>
  <si>
    <t>9784831516992</t>
  </si>
  <si>
    <t>山東京傳全集　第十五巻［新装版］</t>
  </si>
  <si>
    <t>品切であった「第十五巻・読本１」に、初版訂正表、序文・跋文などの訓読、月報を付し、カバー装にて復刊。「通俗大聖伝」など、寛政２年～文化元年に刊行された読本５編の翻刻および解題を収録。</t>
  </si>
  <si>
    <t>9784589043924</t>
  </si>
  <si>
    <t>アメリカ文学史への招待</t>
  </si>
  <si>
    <t>橋本安央、藤井光、坂根隆広　編著</t>
  </si>
  <si>
    <t>アメリカの歴史に沿いながら、その時代の文学について記述。また、代表的なアメリカ文学30作品を取り上げ解説する。世界文学におけるアメリカ文学、アメリカ文学と日本文学の関連性などにも視野を広げ、日本語読者が読むべき読書リストも付す。</t>
  </si>
  <si>
    <t>琉球文学大系　　既刊11巻</t>
    <phoneticPr fontId="16"/>
  </si>
  <si>
    <t>琉球文学研究約130年の中で待ち望まれてきた、琉球諸語による琉球文学本文、初の大系化。第一線の研究者30余名による最新の研究成果を結集し、諸本を厳密に校合。既刊＝①②おもろさうし上下／⑪⑫琉歌上中／⑭⑮組踊上下／⑲混効験集・南島八重垣／㉔琉球和文学 上／㉘㉙琉球史関係史料1・２／㉟琉球民俗関係資料4。</t>
  </si>
  <si>
    <t>2022年３月〜2025年３月刊行</t>
  </si>
  <si>
    <t>A5・平均668ページ</t>
  </si>
  <si>
    <t>9784254680287</t>
  </si>
  <si>
    <t>J. S. バッハのオルガン音楽 全曲解説</t>
  </si>
  <si>
    <t>ピーター・ウイリアムズ　著／廣野嗣雄、馬淵久夫　監訳</t>
  </si>
  <si>
    <t>J. S. バッハの全パイプオルガン曲（約310曲）を個別に解説。作品番号（BWV）・曲名から引くことができ，年代，様式，真正性，賛美歌・礼拝・式文との関連，曲の構造，モチーフやテーマの解釈，バロック時代前後の作曲家・作品との関係が，現存資料や異稿に基づいて詳細に考察される。</t>
  </si>
  <si>
    <t>菊判・612ページ</t>
  </si>
  <si>
    <t>9784872598087</t>
  </si>
  <si>
    <t>女を見る女のまなざし：日本文芸映画における女同士の絆</t>
  </si>
  <si>
    <t>徐玉</t>
  </si>
  <si>
    <t>『お遊さま』『挽歌』『女であること』『香華』『華岡青洲の妻』『千羽鶴』——女性観客を主なターゲットとした戦後文芸映画において、しばしば異性関係以上に濃密に描かれた「女性同士の関係」に着目。家父長制への抵抗や同性愛的感情など、物語の裏に潜む女性たちの豊かな感情世界を浮き彫りに。</t>
  </si>
  <si>
    <t>9784868030218</t>
  </si>
  <si>
    <t>跨文化学術行脚　よりみち・みちくさ・くさまくら</t>
  </si>
  <si>
    <t>稲賀繁美</t>
  </si>
  <si>
    <t>デジタルネイティブ世代が経験していない、インターネット前夜の感触。ウェブ通信網にまだ地球全体が覆われていない時代の、世界各地の息遣い——多分野に跨がる学術対話の最前線ともいえる現場証言や感慨を集約した、半生にわたる海外学会行脚の記録。</t>
  </si>
  <si>
    <t>A5・546ページ</t>
  </si>
  <si>
    <t>9784336077073</t>
  </si>
  <si>
    <t>復刻版  横尾忠則全集</t>
  </si>
  <si>
    <t>横尾忠則　著</t>
  </si>
  <si>
    <t>『横尾忠則全集』（講談社、1971年）は横尾忠則自身が全ページをデザイン・レイアウト。収録作品数360点、収録写真数230点。刊行当時デイヴィッド・ボウイが「これはパンクだ」と絶賛し、稀覯本として知られていた伝説の全集が、 函入愛蔵版仕様・最新の高精細印刷でいま鮮やかに蘇る！</t>
  </si>
  <si>
    <t>A5・334ページ</t>
  </si>
  <si>
    <t>9784336077509</t>
  </si>
  <si>
    <t>愛蔵版　ふぞろいの林檎たち</t>
  </si>
  <si>
    <t>山田太一　著</t>
  </si>
  <si>
    <t>あのリンゴたちにいつでも会える。山田太一の不朽の青春群像ドラマ『ふぞろいの林檎たち』全4部を完全収録した愛蔵版がついに登場！</t>
  </si>
  <si>
    <t>四六・1396ページ</t>
  </si>
  <si>
    <t>9784336060822</t>
  </si>
  <si>
    <t>神像彫刻重要資料集成２　関西編一</t>
  </si>
  <si>
    <t>伊東史朗　総監修／根立研介　本巻監修／長坂一郎、佐々木進、淺湫毅、神戸佳文　責任編集</t>
  </si>
  <si>
    <t>福井県・滋賀県・京都府・兵庫県の、国宝5軀・重要文化財185軀を含む全574軀。神像発生の一大中心地に遺る、多様な像容を示す重要神像を集成した画期的資料。巻頭論文＝伊東史朗「神像彫刻を理解するために（四）—八幡若宮像—」。本編完結！</t>
  </si>
  <si>
    <t>A4・680ページ</t>
  </si>
  <si>
    <t>9784336077172</t>
  </si>
  <si>
    <t>合本復刻版  ＮＩＰＰＯＮ  第１集</t>
  </si>
  <si>
    <t>国書刊行会　編</t>
  </si>
  <si>
    <t>名取洋之助、亀倉雄策、土門拳、山名文夫——近代日本のデザイン・写真・グラフジャーナリズムの巨人たちが一堂に会した伝説の戦前期対外宣伝誌『NIPPON』。その奇跡的成果の完全復刻版を新たに合本し、入手しやすい形態で再刊。</t>
  </si>
  <si>
    <t>2024年12月</t>
  </si>
  <si>
    <t>B4・910ページ</t>
  </si>
  <si>
    <t>9784336077189</t>
  </si>
  <si>
    <t>合本復刻版  ＮＩＰＰＯＮ  第２集</t>
  </si>
  <si>
    <t>B4・978ページ</t>
  </si>
  <si>
    <t>9784393932261</t>
  </si>
  <si>
    <t>バッハ　音楽創造の宇宙</t>
  </si>
  <si>
    <t>クリストフ・ヴォルフ　著／松原薫　訳</t>
  </si>
  <si>
    <t>《オルガン小曲集》などの鍵盤楽器教本、受難曲とオラトリオ、そして《フーガの技法》と《ミサ曲ロ短調》にいたるまで、バッハが生涯を通じて創り出した唯一無二の〈作品〉の数々にフォーカスし、独創性・革新性にあふれた芸術思想をみごとに描き出す。バッハ研究の第一人者による包括的作品論！</t>
  </si>
  <si>
    <t>公共内芸術</t>
  </si>
  <si>
    <t>ランバート・ザイダーヴァート　篠木　涼 訳</t>
  </si>
  <si>
    <t>批判理論を軸に哲学、政治学、経済学などを横断し、国家による芸術への助成について理論的な正当化を試みるとともに、芸術が民主主義と市民社会に対して果たす重要な貢献を丹念に論じる。哲学者でありつつ、アートの現場にも関わってきた著者による、壮大で精密な考察に基づく力強い提起の書。</t>
  </si>
  <si>
    <t>四六判476ページ</t>
  </si>
  <si>
    <t>9784418242160</t>
  </si>
  <si>
    <t>聖なる宝飾芸術　永遠の美を求めて</t>
  </si>
  <si>
    <t>有川一三／ダイアナ・スカリスブリック　解説</t>
  </si>
  <si>
    <t>歴史的宝飾作品の世界的蒐集家である有川一三が見出してきた崇高な美の結晶が、500頁を超える上製・超大型ビジュアル作品集になりました。宝飾史研究の第一人者であるダイアナ・スカリスブリックの作品解説を得て、古代から現代に至る時代の名品で綴られた本書は、宝飾芸術の歴史的な一冊です。</t>
  </si>
  <si>
    <t>310×240×58mm・520ページ</t>
  </si>
  <si>
    <t>『北斎時代の「絵手本」で「絵皿」を解く』3巻セット</t>
    <phoneticPr fontId="16"/>
  </si>
  <si>
    <t>河村通夫</t>
  </si>
  <si>
    <t>江戸時代に焼かれた江戸絵皿にはモチーフを超えた様々な絵が描かれており、その意味や物語を探る「絵解き」は、皿を手にした人々の娯楽の一つだった。当時の人たちは、その意味を知り、生きる上での大切な古人の知識や教え、人生の基を学んだ。江戸時代の絵解き文化を感じることができる全3冊。</t>
  </si>
  <si>
    <t>2024年3月～2025年3月刊行</t>
  </si>
  <si>
    <t>B5・各240ページ</t>
  </si>
  <si>
    <t>9784805509845</t>
  </si>
  <si>
    <t>ヤン・ファン・エイク史料集成—宮廷・作品・伝記</t>
  </si>
  <si>
    <t>西洋絵画史上、油彩画の発展に決定的な役割を果たした１５世紀フランドル絵画の巨匠ヤン・ファン・エイクに関して、同時代から後世においての重要な史料で言及される箇所を集成・編集した翻訳書。それぞれの史料について解説を付す。フランドル絵画はもとより油彩画の歴史をふまえる上で必携の資料本。</t>
  </si>
  <si>
    <t>9784805509975</t>
  </si>
  <si>
    <t>アンドレ・フェリビアン「王立絵画彫刻アカデミー講演録」註解</t>
  </si>
  <si>
    <t>栗田秀法、望月典子　編</t>
  </si>
  <si>
    <t>フェリビアン（1619-95）による「王立絵画彫刻アカデミー講演録」はアカデミーで催された8回の芸術作品に関する講演録である。この講演会はアカデミーの規則を整備し、古典主義理論の構築を目指していた。フランスを「芸術の国」へと誘う変革の起点となった、この重要資料の翻訳に註解を付す。</t>
  </si>
  <si>
    <t>9784805509890</t>
  </si>
  <si>
    <t>ブリューゲルの “劇場”—罪、祝祭、諺—</t>
  </si>
  <si>
    <t>森洋子</t>
  </si>
  <si>
    <t>画家ブリューゲルが人間の様々な罪深い営みを舞台上で演じる役者の名演技のように描いている、というメッセージを込めた書名に込めた本書は作品で図解されたことわざなどを切り口に巨匠の表現を読み解く、著者の半世紀以上にわたるブリューゲル研究の集大成である。カラー図版約300点を掲載。</t>
  </si>
  <si>
    <t>9784487817337</t>
  </si>
  <si>
    <t>完全保存版 不滅のファッション図鑑</t>
  </si>
  <si>
    <t>ヘイリー・エドワーズ・デュジャルダン／著　清水珠代／訳　朝日真／日本語版監修　</t>
  </si>
  <si>
    <t>Tシャツやジーンズなどのスタンダードなファッションアイテムを、写真と共に解説した今までにない斬新な切り口の色褪せないファッション図鑑。一方で、エルメスのケリーバッグ、シャネルのスーツといったハイブランドの伝説的な作品も網羅。</t>
  </si>
  <si>
    <t>9784487817764</t>
  </si>
  <si>
    <t>図鑑　中国絵画の歴史</t>
  </si>
  <si>
    <t>馮 翰林　編著／飛田 優樹　監修・翻訳／三村 一貴　翻訳</t>
  </si>
  <si>
    <t>中国絵画の全体像を編年的に一望する本邦初の作品集！厳選した74作品を、大判、高精細、オールカラーで掲載！名画の背景にある物語や伝説、表現の工夫・技法・画家の生涯などを多角的に解説。</t>
  </si>
  <si>
    <t>B4変型・288ページ</t>
  </si>
  <si>
    <t>9784831863348</t>
  </si>
  <si>
    <t>奈良・平安彫刻の文化史的研究</t>
  </si>
  <si>
    <t>井上一稔</t>
  </si>
  <si>
    <t>仏教思想が生み出した結晶、仏像。奈良時代後半から平安時代初期にかけての仏像彫刻を、美術史的な位置づけを通して、それぞれの仏像が生み出された思想的・歴史的背景を明らかにする。口絵１６頁・図版３３０点余。</t>
  </si>
  <si>
    <t>9784622097709</t>
  </si>
  <si>
    <t>グレン・グールド著作集</t>
  </si>
  <si>
    <t>グレン・グールド／ティム・ペイジ　編／宮澤淳一　訳</t>
  </si>
  <si>
    <t>独創的ピアニストが遺した言葉を「音楽」「パフォーマンス」「メディア」などに集大成。未来に読み継がれる35年ぶり新訳決定版。</t>
  </si>
  <si>
    <t>9784801603233</t>
  </si>
  <si>
    <t>71-1_宮帯出版社</t>
    <phoneticPr fontId="16"/>
  </si>
  <si>
    <t>宮帯出版社</t>
    <phoneticPr fontId="16"/>
  </si>
  <si>
    <t>〈現代語訳〉 大正名器鑑　井戸茶碗編</t>
  </si>
  <si>
    <t>高橋義雄(箒庵)</t>
  </si>
  <si>
    <t>井戸茶碗は朝鮮半島でつくられ、十六世紀初めより茶の湯（茶道）で珍重された。侘び茶の隆盛とともに茶人の間で評価され銘「天下一」が豊臣秀吉の茶会で使用されるなど戦国武将にとって憧れの道具でもあった。高橋義雄（箒庵）の『大正名器鑑』より「井戸茶碗」75 点を収録、現代語訳した第２弾。</t>
  </si>
  <si>
    <t>2025年7月22日</t>
  </si>
  <si>
    <t>A5判・278頁</t>
  </si>
  <si>
    <t>9784801603363</t>
  </si>
  <si>
    <t>〈現代語訳〉 大正名器鑑　長次郎・ノンコウ・光悦・仁清編</t>
    <phoneticPr fontId="16"/>
  </si>
  <si>
    <t>天正年間以来現在に至るまで日本製陶上の推奨すべき四大家に、樂焼初代長次郎、樂焼三代「ノンコウ」こと道入。本阿弥光悦、野々村仁清の作を箒庵は『大正名器鑑』第九編に、挙げ掲載。長次郎茶碗33点、ノンコウ茶碗24点、光悦 茶碗19点、仁清茶碗9点を写真とともに現代語訳で紹介した第３弾。</t>
  </si>
  <si>
    <t>A5判・278ページ</t>
  </si>
  <si>
    <t>9784623097838</t>
  </si>
  <si>
    <t>列島の日本美術史</t>
  </si>
  <si>
    <t>古田亮　編著</t>
  </si>
  <si>
    <t>列島の各地域にはそれぞれ気概を持った画家がいた。その画家は京都・江戸などの画家と相互に交流し、引き合い高め合った。各地域の美が交錯することで現在の重層的な日本美術の土台を形成することができたのではないか。本書は今まで見えなかった新しい日本美術の形を提示する。</t>
  </si>
  <si>
    <t>A5判・416ページ</t>
  </si>
  <si>
    <t>9784864631716</t>
  </si>
  <si>
    <t>かたちのつくりかた</t>
  </si>
  <si>
    <t>伊藤誠</t>
  </si>
  <si>
    <t>新しい「かたち」をつくることは可能だろうか。「まだ何かわからないもの」を目に見えるかたちにするためのきっかけや、「知らないかたち」を引き寄せる方法について、彫刻家が考察する「彫刻以前のかたち」の「つくりかた」のお話。「物差し」としての「夢日記」と著者の作品図版を多数掲載。</t>
  </si>
  <si>
    <t>2025年3月31日刊行</t>
  </si>
  <si>
    <t>四六変型・304ページ</t>
  </si>
  <si>
    <t>9784864631723</t>
  </si>
  <si>
    <t>新版 パッケージデザインを学ぶ　基礎知識から実践まで</t>
  </si>
  <si>
    <t>福井政弘、菅木綿子</t>
  </si>
  <si>
    <t>素材、形態、印刷方法等の基礎から、流通している商品のデザインを18の構成要素に分類し100点を解析。さらに商品企画にはじまり発売後の検証までの実践的なプロセスを丁寧に解説。これからの時代を見据えた充実した新版。</t>
  </si>
  <si>
    <t>B5変型・176ページ</t>
  </si>
  <si>
    <t>9784639030423</t>
  </si>
  <si>
    <t>東洋陶磁 黙示の美　中国、朝鮮、南海の陶磁</t>
  </si>
  <si>
    <t>彩廣軒主人</t>
  </si>
  <si>
    <t>彩陶・黒陶から三彩・白磁・青磁に進化させた中国陶磁、陶質土器から青磁、白磁へと展開する朝鮮陶磁、タイ・ベトナム・クメールの陶磁。数千年の昔から人間の生活に溶け込み、時代を反映しながら人々に親しまれてきた古陶磁の清華208点を精細な画像で紹介する。</t>
  </si>
  <si>
    <t>A4・206ページ</t>
  </si>
  <si>
    <t>9784639030607</t>
  </si>
  <si>
    <t>新編　浮世絵の基礎知識</t>
  </si>
  <si>
    <t>吉田漱</t>
  </si>
  <si>
    <t>日本美術史にとどまらず世界美術史上における浮世絵の位置を明らかにするとともに、その歴史・分類・製作技法をわかりやすく詳述。ハンディ版でありながら江戸期の作家・作品だけでなく明治期の銅版画・石版画までを展望した視野の広さと、著者の丹念な精査研究成果が反映された解説は圧巻の内容!!</t>
  </si>
  <si>
    <t>B5・232ページ</t>
  </si>
  <si>
    <t>中国学術文庫２・３　既刊2巻セット</t>
    <rPh sb="10" eb="12">
      <t>キカン</t>
    </rPh>
    <rPh sb="13" eb="14">
      <t>カン</t>
    </rPh>
    <phoneticPr fontId="16"/>
  </si>
  <si>
    <t>段文傑ほか</t>
  </si>
  <si>
    <t>中国の歴史、芸術、文学等、様々な分野での中国文化に関する最先端の研究成果を翻訳収録するシリーズ。既刊＝１ 中国アニメーション史（品切・孫立軍 主編）╱２ 敦煌の仏—　莫高窟一千年の歴史と芸術（段文傑 著╱向井佑介 監訳）╱３ 日本古典文学の伝播と翻訳（王暁平 著╱濱田亮輔 監訳）</t>
  </si>
  <si>
    <t>2025年５月〜９月刊行</t>
  </si>
  <si>
    <t>A5・（２）332ページ・（３）432ページ</t>
  </si>
  <si>
    <t>9784642081559</t>
  </si>
  <si>
    <t>明代龍泉窯青磁の研究</t>
  </si>
  <si>
    <t>石田千尋</t>
  </si>
  <si>
    <t>中国浙江省・龍泉市周辺を中心に生産された龍泉窯青磁。日本にも盛んに輸入されたが、海禁政策によって輸出先が限られた明代の状況は不明瞭であった。沖縄県内における近年の出土例を詳細に分析し、膨大な資料に基づく青磁の編年を構築。美術史学・考古学を横断し、明代龍泉窯青磁の実態解明に挑む。</t>
  </si>
  <si>
    <t>Ｂ５・376ページ</t>
  </si>
  <si>
    <t>9784490109559</t>
  </si>
  <si>
    <t>集団語大辞典</t>
  </si>
  <si>
    <t>米川明彦　編著</t>
  </si>
  <si>
    <t>189の社会的（詐欺グループや犯罪組織など反社会的、銀行や警察など職業的、軍隊・囚人など非拘束、若者や鉄道オタクなど趣味娯楽）集団のための語、約13,200語を豊富な用例と共に解説。外部から隠す、業務効率化、会話の遊び、仲間意識の高揚などのために用いられる特殊なことばを収録する。</t>
  </si>
  <si>
    <t>A5・1824ページ</t>
  </si>
  <si>
    <t>9784254431360</t>
  </si>
  <si>
    <t>澱粉の事典</t>
  </si>
  <si>
    <t>日本応用糖質科学会　監修</t>
  </si>
  <si>
    <t>澱粉は光合成により植物内部で作られる炭水化物（糖質）の一種であり，私たちのエネルギー源としてはもちろん，工業製品としても重要である。本書では澱粉の基礎科学から利用加工まで，各1～4頁の読み切り形式で解説。</t>
  </si>
  <si>
    <t>9784254690521</t>
  </si>
  <si>
    <t>ランニング学事典</t>
  </si>
  <si>
    <t>ランニング学会 編／鍋倉賢治、岡田英孝　編集幹事</t>
  </si>
  <si>
    <t>ヒトが走り始めた経緯から，スポーツ文化や教育としてのランニング，トレーニングの方法論，走り続けるためのケガとの向き合い方など，多様な視点からランニングを捉え，エビデンスに基づき解説する項目読み切り形式の事典。</t>
  </si>
  <si>
    <t>29図鑑・児童書 他.ai</t>
  </si>
  <si>
    <t>台紙29図鑑・児童書 他.ai</t>
  </si>
  <si>
    <t>9784418252008</t>
  </si>
  <si>
    <t>学習院コレクション</t>
  </si>
  <si>
    <t>霞会館記念学習院ミュージアム　編</t>
  </si>
  <si>
    <t>華族文化、美の玉手箱。霞会館記念学習院ミュージアムが収蔵する25万点以上のコレクションから、「日本皇室特有の工芸品」として世界が認める「ボンボニエール」や皇室から下賜された優美な「ドレス」など、精選された至宝がこの一冊に。学習院ゆかりの執筆陣に加え、彬子女王殿下ほかご寄稿。</t>
  </si>
  <si>
    <t>蓑谷千凰彦　著</t>
  </si>
  <si>
    <t>S. L.モーガン、C.ウインシップ／落海浩　訳</t>
  </si>
  <si>
    <t>Sanford Weisberg 著／宮岡悦良 監訳</t>
  </si>
  <si>
    <t>ロシアの数学者ユーリ・マニン（1937-2023）のエッセイ集の全訳。数学・物理・計算機科学など幅広いテーマを縦横に語る。〔内容〕数学的知識／隠喩としての数学／真理・厳密性・常識／ゲーデルの定理／職業・天職としての数学／数学と物理学／数論的物理学についての省察／他</t>
  </si>
  <si>
    <t xml:space="preserve">佐々木力 </t>
  </si>
  <si>
    <t>9784274232473</t>
  </si>
  <si>
    <t>絵で学ぶ数学　結び目理論　—この紐、ほどけますか？—</t>
  </si>
  <si>
    <t>新庄玲子、田中心</t>
  </si>
  <si>
    <t>結び目理論は「紐の結ばり方」を調べる数学の一分野。多くの人は「数学」に対して「計算」というイメージを持つかもしれないが、結び目理論はそれらのイメージとは異なる側面がある。結び目理論を、高校までの「計算する数学」とは異なる「絵を描く数学」として、楽しみながら理解できる一冊。</t>
  </si>
  <si>
    <t>9784274232794</t>
  </si>
  <si>
    <t>Pythonで学ぶ線形代数学(第2版)</t>
  </si>
  <si>
    <t>塚田真、金子博、小林羑治、髙橋眞映、野口将人</t>
  </si>
  <si>
    <t>機械学習やCG、ゲームプログラミングなどの基礎となる線形代数を、Pythonを使って学べるようにまとめた。全体を見直すとともに、Python環境の見直し、カラー画像・3D・動画およびサウンドを閲覧できるQRコードの配置、第9章・第10章の練習問題の追加などを行った。</t>
  </si>
  <si>
    <t>9784320125810</t>
  </si>
  <si>
    <t>機械学習のための数学</t>
  </si>
  <si>
    <t>Marc Peter Deisenroth/木下慶紀 監訳</t>
  </si>
  <si>
    <t>本書はそのような機械学習と数学のギャップを埋めるため、機械学習で利用される基本的な数学について必要な知識を一冊にまとめたものである。最小限の前提知識から各トピックの数学的概念を説明し、機械学習の基本的な手法について導出を行う。</t>
  </si>
  <si>
    <t>B5変・432ページ</t>
  </si>
  <si>
    <t>9784320111561</t>
  </si>
  <si>
    <t>代数の基礎</t>
  </si>
  <si>
    <t>清水勇二</t>
  </si>
  <si>
    <t>本書は、代数学の基本概念である群と環・体の基本を中心に概説した教科書である。大学の数学科3年生向けの代数学通年講義をカバーしている。加えて加群の初等的理論、有限群の表現論の初歩も記述している。</t>
  </si>
  <si>
    <t>9784320115712</t>
  </si>
  <si>
    <t>復刊　リーマン面</t>
  </si>
  <si>
    <t>及川廣太郎</t>
  </si>
  <si>
    <t>リーマン面とは、正則関数や有理型関数が定義できるような構造を持った空間であり、複素関数論における大変重要な概念である。本書は、リーマン面の基礎的な事柄を解説した、これからリーマン面を勉強しようという人のための手引書である。</t>
  </si>
  <si>
    <t>9784320115729</t>
  </si>
  <si>
    <t>復刊 帰納的関数</t>
  </si>
  <si>
    <t>廣瀬健</t>
  </si>
  <si>
    <t>本書では帰納的関数の数学基礎論における立場について述べる。次に、帰納的関数と帰納的述語の基本的性質を示し、後に用いられる具体的な帰納的関数や帰納的述語をあげる。そして、ゲーデルの原論文に沿った形で不完全性定理の証明と解説を行う。</t>
  </si>
  <si>
    <t>2024年12月刊行</t>
  </si>
  <si>
    <t>9784320112360</t>
  </si>
  <si>
    <t>リーマンと幾何学</t>
  </si>
  <si>
    <t>勝田篤</t>
  </si>
  <si>
    <t>1854年に行われたリーマンの教授資格取得講演「幾何学の基礎をなすある仮説について」は、近代および現代幾何学の発展の礎といえる大変著名なものであり、その影響は計り知れない。本書は、この講演に関して解説を行い、また現代数学におけるその甚大なる影響の中から、トピックを選んで論述する。</t>
  </si>
  <si>
    <t>9784866922683</t>
  </si>
  <si>
    <t>43-1_大学教育出版</t>
  </si>
  <si>
    <t>大学教育出版</t>
  </si>
  <si>
    <t>Standard Calculus-スタンダード微分積分-</t>
  </si>
  <si>
    <t>藤本一郎　編著、後藤和雄、戸田晃一、松浦 勉、柳 研二郎</t>
  </si>
  <si>
    <t>日本の微分積分の教育におけるAnalysis化によるCalculus不在の数学教育を改善するために、微分積分学の理論的側面や応用面を解説した、大学の数学教育を世界標準に高めるためのCalculus教科書で、学生の自学自習にも対応している。</t>
  </si>
  <si>
    <t>2024年1月発行</t>
  </si>
  <si>
    <t>B5判・968ページ</t>
  </si>
  <si>
    <t>9784807920525</t>
  </si>
  <si>
    <t>数学の美　情報を支える数理の世界</t>
  </si>
  <si>
    <t>呉軍/持橋大地 監訳/井上朋也 訳</t>
  </si>
  <si>
    <t>2012年の初版以来，中国で70万部を超える売り上げを持つ大ベストセラー．Google で情報革新を担った著者が独創的な数学のアイディアでいかに鮮やかに問題を解決したかを語る数学の魅力が詰まった一冊。間近で見てきた世界的開発者たちの思考法も紹介</t>
  </si>
  <si>
    <t>J.Schmuller／笠田　実　訳</t>
  </si>
  <si>
    <t>9784621309131</t>
  </si>
  <si>
    <t>天体力学講義</t>
  </si>
  <si>
    <t>C.L.ジーゲル、J.K.モーザー／伊藤秀一、関口昌由　訳</t>
  </si>
  <si>
    <t>数学者C. L. ジーゲルの講義をもとにJ. K. モーザーとの共著として改訂された天体力学の古典の翻訳。n体問題から始まり天体力学の諸問題を切り拓いていく。最終章ではKAM理論という新たな摂動論へと発展します。訳者の注釈ノート、原著出版後の発展の解説と文献リストを追加。</t>
  </si>
  <si>
    <t>9784621308950</t>
  </si>
  <si>
    <t>積分と函数解析　第2版</t>
  </si>
  <si>
    <t>丸山徹</t>
  </si>
  <si>
    <t>測度と積分の理論は、現代の解析学を支える大きな礎石のひとつ。本書では、その基本事項を函数解析学との接点とともに丁寧に解説する。</t>
  </si>
  <si>
    <t>A5・510ページ</t>
  </si>
  <si>
    <t>9784621309056</t>
  </si>
  <si>
    <t>B級数</t>
  </si>
  <si>
    <t>J.C.ブッチャー／三井斌友、宮武勇登、佐藤峻　訳</t>
  </si>
  <si>
    <t>解説するB級数係数の解析では、級数そのものに群論あるいは他の代数的構造を直接持ち込むことにより、実用的応用においてきわめて有名であったRunge-Kutta法の理論に優雅さと秩序がもたらされ、いろいろな方法の簡明な解析が成し遂げられます。</t>
  </si>
  <si>
    <t>9784621307564</t>
  </si>
  <si>
    <t>グラフ理論</t>
  </si>
  <si>
    <t>J.A.ボンディ、U.S.R.マーティ／山下登茂紀、千葉周也　訳</t>
  </si>
  <si>
    <t>ボンディとマーティによる世界的に定評があるグラフ理論の翻訳書。計算機科学の側面からグラフ理論に関心のある読者にもその興味に応えられる内容となっている。</t>
  </si>
  <si>
    <t>9784627082915</t>
  </si>
  <si>
    <t>エントロピーと多様性の数理</t>
  </si>
  <si>
    <t>Tom Leinster／春名太一　訳</t>
  </si>
  <si>
    <t>生物多様性の定量化に対する圏論的な研究から発展した，奥深い数学の世界を味わう．「多様性の尺度がみたすべき性質は何か」という公理的なアプローチで，エントロピーと多様性のさまざまな概念を展開．幅広い数学の分野が取り上げられている一方，初等的な解析学の知識で本筋を追うこともできる．</t>
  </si>
  <si>
    <t>9784627083219</t>
  </si>
  <si>
    <t>トポロジカルデータ解析</t>
  </si>
  <si>
    <t>Carlsson、Johansson／平岡裕章　監訳</t>
  </si>
  <si>
    <t>必要な数学の基礎から始めて，トポロジカルデータ解析（TDA）の手法を理解でき，多方面での応用例から自身が応用する際のヒントを得られます．TDAを学びたい，データ解析や応用数学や位相幾何学に関わる大学院生や研究者，データ解析のエンジニアにおすすめの一冊．</t>
  </si>
  <si>
    <t>菊・288ページ</t>
  </si>
  <si>
    <t>9784764907225</t>
  </si>
  <si>
    <t>解きながら学ぶ 微積分でよくわかる力学</t>
  </si>
  <si>
    <t>今井 章人</t>
  </si>
  <si>
    <t>高校物理の教科書の流れとは違う観点で、力学の理解を深める！【目次】速度と加速度／運動方程式と微分方程式／運動量と重心／仕事とエネルギー／単振動／座標変換と円運動／付録A 微分積分の基本定理／付録B 問題の解答</t>
  </si>
  <si>
    <t>9784785325145</t>
  </si>
  <si>
    <t>量子力学選書　多粒子系の量子論</t>
  </si>
  <si>
    <t>藪博之</t>
  </si>
  <si>
    <t>多粒子系のさまざまな現代的な応用や計算法を広く述べることよりも、粒子対称性、多体波動関数、第２量子化の方法といった多粒子系の量子力学の基本的な考え方を詳述し、ハートリー‐フォック近似、乱雑位相近似、摂動法といった基本的な計算法の考え方について説明することに重点をおいた。</t>
  </si>
  <si>
    <t>2016年11月</t>
  </si>
  <si>
    <t>9784785325114</t>
  </si>
  <si>
    <t>量子力学選書　場の量子論</t>
  </si>
  <si>
    <t>坂本眞人</t>
  </si>
  <si>
    <t>“古典場の量子化”と“相互作用のない場（自由場）の量子化”に絞り、“不変性”という視点から解説。読者のつまづきやすい箇所でのコメントや、式導出・証明、役に立つ公式や考え方のアドバイス、注釈、問題なども設けた。“相互作用のある場の量子化”については続刊『場の量子論（Ⅱ）』で解説。</t>
  </si>
  <si>
    <t>2014年11月</t>
  </si>
  <si>
    <t>9784785325121</t>
  </si>
  <si>
    <t>量子力学選書　場の量子論（Ⅱ）</t>
  </si>
  <si>
    <t>副題は「ファインマン・グラフとくりこみを中心にして」。好評既刊『場の量子論』の続刊として、ファインマン・グラフを駆使しつつ、場の量子論において相互作用をどのように取り扱うかをできる限りわかり易く説明し、くりこみなどの理論的枠組みを理解してもらうよう努めた。</t>
  </si>
  <si>
    <t>2020年9月</t>
  </si>
  <si>
    <t>9784807920426</t>
  </si>
  <si>
    <t>材料系の固体物理学</t>
  </si>
  <si>
    <t>E．Zolotoyabko</t>
  </si>
  <si>
    <t>材料やデバイスとの関わりをふまえて固体物理学における基本的な概念をわかりやすく解説した教科書．力学，熱力学，電磁気学，量子力学の基礎知識と統計物理学に少し親しんでいれば十分理解できる内容となっている．</t>
  </si>
  <si>
    <t>M. Suhail Zubairy/廣田修 監訳</t>
  </si>
  <si>
    <t>9784274232800</t>
  </si>
  <si>
    <t>見える！使える！化学熱力学入門(第2版)</t>
  </si>
  <si>
    <t>由井宏治</t>
  </si>
  <si>
    <t>難解な講義の一つとして挙げられる化学熱力学について解説した入門書。熱力学と熱力学の化学への応用について図式を交えるほか、どのように数式を使うのか、また使う際の適用範囲など、実際に活用する視点からポイントを解説。また、各章末の問題に取り組むことで、さらに理解を深めることができる。</t>
  </si>
  <si>
    <t>9784807920464</t>
  </si>
  <si>
    <t>マリンス有機化学（上） 学び手の視点から</t>
  </si>
  <si>
    <t>R. J. Mullins</t>
  </si>
  <si>
    <t>親しみやすい会話形式を用いた現代的な教育スタイルで有機化学の重要概念を学べる標準教科書</t>
  </si>
  <si>
    <t>B5変・768ページ</t>
  </si>
  <si>
    <t>9784807920471</t>
  </si>
  <si>
    <t>マリンス有機化学（下） 学び手の視点から</t>
  </si>
  <si>
    <t>B5変・728ページ</t>
  </si>
  <si>
    <t>9784807920693</t>
  </si>
  <si>
    <t>マクマリー 有機化学 —生体反応へのアプローチ— 第３版</t>
  </si>
  <si>
    <t>J. McMurry</t>
  </si>
  <si>
    <t>有機化学の基礎とともに生物学的経路への理解が深まる教科書。有機化学の基礎概念,基礎知識をきわめて簡明かつ完璧に記述するとともに,研究者が日常研究室内で行っている反応とわれわれの生体内の反応がいかに類似しているかを,多数の実例をあげて明確に説明</t>
  </si>
  <si>
    <t>B5変・960ページ</t>
  </si>
  <si>
    <t>Mark C. Elliott/岩澤伸治、豊田真司 訳</t>
  </si>
  <si>
    <t>真船文隆、廣川淳</t>
  </si>
  <si>
    <t>9784621309728</t>
  </si>
  <si>
    <t>復刊　物性定数推算法</t>
  </si>
  <si>
    <t>佐藤一雄</t>
  </si>
  <si>
    <t>化学物質の物性定数を計算するための基礎は、今なお重要な知識である。そのバイブルとして読み継がれてきたベストセラーを、読者の声にこたえ復刊。</t>
  </si>
  <si>
    <t>9784621308899</t>
  </si>
  <si>
    <t>試料分析講座 ビタミン・ミネラル</t>
  </si>
  <si>
    <t>公益社団法人日本分析化学会　編</t>
  </si>
  <si>
    <t>ビタミン・ミネラルの分析に携わる学生から、第一線で活躍する技術者・研究者まで活用できる実務書。</t>
  </si>
  <si>
    <t>9784621310182</t>
  </si>
  <si>
    <t>戦略的プロセス安全マネジメント論</t>
  </si>
  <si>
    <t>田邊雅幸、三宅淳巳</t>
  </si>
  <si>
    <t>安全技術者の育成を主眼として、リスクという概念をもとに、プロセス安全を担保するための技術と組織論、それらを統合する実践論、人材育成に必要な内容をまとめた一冊。</t>
  </si>
  <si>
    <t>9784621097359</t>
  </si>
  <si>
    <t>普及版　化学便覧　応用化学編　第7版　Ⅰ巻</t>
  </si>
  <si>
    <t>公益社団法人日本化学会　編</t>
  </si>
  <si>
    <t>現代の応用化学・化学技術の全体像をとらえるレファレンスとして絶対の信頼を得る書。化学の広範な分野の第一人者が集う日本化学会が総力をあげて編纂にあたった。2014年に刊行された『化学便覧 応用化学編 第7版』（2分冊）を分売し、普及版としてお求めやすい価格で再出版いたしました。</t>
  </si>
  <si>
    <t>B5・930ページ</t>
  </si>
  <si>
    <t>9784621097366</t>
  </si>
  <si>
    <t>普及版　化学便覧　応用化学編　第7版　Ⅱ巻</t>
  </si>
  <si>
    <t>B5・886ページ</t>
  </si>
  <si>
    <t>9784274232817</t>
  </si>
  <si>
    <t>よくわかる水環境と水質(改訂2版)</t>
  </si>
  <si>
    <t>武田育郎</t>
  </si>
  <si>
    <t>水と水を取り巻く環境に関する基礎知識や、法関連、農地や河川の汚染・汚濁について解説。データやその出典を更新し、近年の重要なトピックなどに関する知識を盛り込んだ。本文中では図表を豊富に使用し、付録として、国内で定められている環境や水質に関する指標が確認できる一覧表を掲載。</t>
  </si>
  <si>
    <t>9784320047426</t>
  </si>
  <si>
    <t>グレゴリー・ポール海竜事典</t>
  </si>
  <si>
    <t>Gregory S. Paul/東洋一 監訳</t>
  </si>
  <si>
    <t>本書は「海竜概説」と「海竜事典」の ２ 部構成となっている。「海竜概説」では、発見と研究史、進化、行動、成長、巨大化などが解説文と図と共に記述されている。中生代の海を支配し、現在もなお生息する海竜にロマンを感じ、古生物に興味をもつ読者へ贈る唯一の海竜学術書。</t>
  </si>
  <si>
    <t>9784065356395</t>
  </si>
  <si>
    <t>地震学</t>
  </si>
  <si>
    <t>井出哲</t>
  </si>
  <si>
    <t>世界的研究者が最新研究にもとづいて、多様で複雑な現象（地震）を語り尽くす。スロー地震から巨大地震まで、また、地震動（揺れ）だけでなく、震源で起こる岩石の破壊現象、確率的な過程としての地震活動もカバーする。これが、地震学の最前線！</t>
  </si>
  <si>
    <t>9784772241106</t>
  </si>
  <si>
    <t>地震と断層の力学　第二版</t>
  </si>
  <si>
    <t>C.H.ショルツ／柳谷　俊、中谷正生　訳</t>
  </si>
  <si>
    <t>岩石力学の視点から地震と断層の解明にアプローチした名著を完訳。1989年の初版刊行以降の研究の進歩を反映した内容に。大判の図版を多数収録し，より読みやすく理論を整理。日本の事例も加わった。</t>
  </si>
  <si>
    <t>B5・462ページ</t>
  </si>
  <si>
    <t>9784772231138</t>
  </si>
  <si>
    <t>鉱床地質学　金属資源の地球科学</t>
  </si>
  <si>
    <t>鞠子　正</t>
  </si>
  <si>
    <t>鉄鋼業，自動車産業，電子産業の原材料である鉄・銅・金・白金・レアメタルなどの鉱石が，地球の中で，いつ，どこで，どのようにして生まれたかを詳述する地球科学書。金属鉱床のみを扱う。400以上の地質図で，具体的事例について述べる。金属資源確保のための必読書。</t>
  </si>
  <si>
    <t>2008年3月刊行</t>
  </si>
  <si>
    <t>9784621307588</t>
  </si>
  <si>
    <t>古生物学の百科事典</t>
  </si>
  <si>
    <t>日本古生物学会　編</t>
  </si>
  <si>
    <t>生命誕生の38億年前からの長大な生命史の重要ポイントを305項目で解説。関連分野の地質学、生物学、進化学、地球化学、環境学などの情報も俯瞰的に知ることができる。</t>
  </si>
  <si>
    <t>エリカB. ローゼンブラム／宮下直　ほか訳</t>
  </si>
  <si>
    <t>9784872597974</t>
  </si>
  <si>
    <t>生命科学が変わる！</t>
  </si>
  <si>
    <t>倉光成紀、増井良治、中川紀子</t>
  </si>
  <si>
    <t>生命現象を化学反応として理解するための教科書。ゲノム解析法や電子顕微鏡の進歩を背景とするタンパク質研究の進展を受け、主としてタンパク質の「立体構造」と「機能」の側面から生命現象を解説する。生物学はもちろん、医学・栄養学・農学の学習者にも有用な一冊。</t>
  </si>
  <si>
    <t>B5・262ページ</t>
  </si>
  <si>
    <t>9784274228094</t>
  </si>
  <si>
    <t>分子生物学15講 —基礎編—</t>
  </si>
  <si>
    <t>東中川徹、桑山秀一、川村哲規　編</t>
  </si>
  <si>
    <t>「学生にとってわかりやすい」かつ「教師にとって使いやすい」ことを基本方針としてまとめた、分子生物学のテキスト。分子生物学の基本を多数の図表を用いて解説。「基礎的な内容を重視」「入門者にも理解できる丁寧な記述」「詳しすぎない」「適度な分量」「多数のわかりやすい図表」が特長。</t>
  </si>
  <si>
    <t>9784798501703</t>
  </si>
  <si>
    <t>木質昆虫学序説</t>
  </si>
  <si>
    <t>岩田隆太郎</t>
  </si>
  <si>
    <t>「木質と昆虫の関わりのすべて」を対象とする新学問分野「木質昆虫学」。森林保護学などの様々な学問分野に散在していた古今東西の重要な知見をほぼ網羅し、あらゆる視点を系統立てて紹介する。厳選引用文献3,000件を収録。平成29年 日本森林学会賞受賞。</t>
  </si>
  <si>
    <t>B5判・512ページ</t>
  </si>
  <si>
    <t>2021年7月刊行</t>
  </si>
  <si>
    <t>スミソニアン協会　監修　　西尾香苗・増田まもる・松倉真理／翻訳</t>
  </si>
  <si>
    <t>日本疫学会　監修</t>
  </si>
  <si>
    <t>アスリートのための解剖学シリーズセット</t>
    <phoneticPr fontId="16"/>
  </si>
  <si>
    <t>H.Lodishほか／堅田利明、須藤和夫、山本啓一　監訳</t>
  </si>
  <si>
    <t>R.L.Miesfeld、M.M.McEvoy／水島昇　監訳</t>
  </si>
  <si>
    <t>9784758122757</t>
  </si>
  <si>
    <t>疾患研究につながる　オルガネラ実験必携プロトコール</t>
  </si>
  <si>
    <t>田村　康、山野晃史　編</t>
  </si>
  <si>
    <t>ミトコンドリアをはじめオルガネラの機能解析に着手するにはこの一冊．自らに適した手法を選び実験を成功に導くためのノウハウを，エキスパートが惜しみなく解説．医学系研究者にも細胞生物学研究者にもおすすめ</t>
  </si>
  <si>
    <t xml:space="preserve"> B5・319ページ</t>
  </si>
  <si>
    <t>9784758122764</t>
  </si>
  <si>
    <t>AlphaFold時代の構造バイオインフォマティクス実践ガイド</t>
  </si>
  <si>
    <t>富井健太郎　編</t>
  </si>
  <si>
    <t>2024年ノーベル化学賞のテーマ「AlphaFold」を扱う本邦初の実験書．どのツールをどう使えばいいか，実践的な解説が満載．本書を片手にタンパク質の「構造」から機能を探り，研究を一つ上のステージへ</t>
  </si>
  <si>
    <t>9784758122702</t>
  </si>
  <si>
    <t>実験デザインからわかる　シングルセル研究実践テキスト</t>
  </si>
  <si>
    <t>大倉永也、渡辺　亮、鈴木　穣　編</t>
  </si>
  <si>
    <t>シングルセル研究を始めることになったら？実験計画のポイント，サンプル調製，Seurat，Scanpyなど解析ソフトの実例コードや，外注の検討事項まで．全体の流れを把握して即戦力をつけたいあなたに！</t>
  </si>
  <si>
    <t>B5・323ページ</t>
  </si>
  <si>
    <t>9784758122726</t>
  </si>
  <si>
    <t>誰でも再現できるNGS「前」サンプル調製プロトコール</t>
  </si>
  <si>
    <t>鹿島　誠、伊藤　佑、尾崎　遼　編</t>
  </si>
  <si>
    <t>実験で「綺麗なデータ」が得られるかはサンプル調製が鍵になる！次世代シークエンサーへの利用を筆頭に，多様な実験系への応用が可能な「極意」を各種生物研究のプロから学ぶ一冊！</t>
  </si>
  <si>
    <t>B5・441ページ</t>
  </si>
  <si>
    <t>9784772252515</t>
  </si>
  <si>
    <t>貯水池周辺の地すべり調査と対策　改訂新版</t>
  </si>
  <si>
    <t>国土技術研究センター 編</t>
  </si>
  <si>
    <t>ダム周辺の地すべり地の調査・対策のための技術書。平成21年の国交省による技術指針を反映して改訂。 「地質による地すべり区分と分布」を付図として付けたほか，巻末には国土交通省による「貯水池周辺の地すべり調査と対策に関する技術指針（案）・同解説」を収録。</t>
  </si>
  <si>
    <t>2010年12月刊行</t>
  </si>
  <si>
    <t>『日本木造遺産』 ２冊セット</t>
    <phoneticPr fontId="16"/>
  </si>
  <si>
    <t>藤森照信、藤塚光政</t>
  </si>
  <si>
    <t>足かけ5年にわたる、雑誌『家庭画報』での連載を書籍化した2冊セット。軽妙な文体が定評の建築史家・藤森照信と、建築写真界の革命児・藤塚光政、建築界二大巨匠の競演。日本を代表する合計55の木造建築の「本当に見るべきポイント」「知恵と技術の圧倒的な凄さ」がこの2冊でわかります。</t>
  </si>
  <si>
    <t>B5・200ページ、B5・208ページ</t>
  </si>
  <si>
    <t>9784422220215</t>
  </si>
  <si>
    <t>戦前期東京火災保険特殊地図集成　第1巻</t>
  </si>
  <si>
    <t>辻原万規彦　編・解説／本田豊　解説</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</si>
  <si>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1巻は麹町区を掲載。</t>
  </si>
  <si>
    <t>9784422220284</t>
  </si>
  <si>
    <t>戦前期東京火災保険特殊地図集成　第8巻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</si>
  <si>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8巻は四谷区・牛込区を掲載。</t>
  </si>
  <si>
    <t>9784422220291</t>
  </si>
  <si>
    <t>戦前期東京火災保険特殊地図集成　第9巻</t>
  </si>
  <si>
    <t>戦災で失われた東京の街並みを克明に記録した唯一無二の大縮尺地図を全27巻で復刻。変貌を続ける大都市の歴史的変遷が読み取れ、精確かつ立体的な復元を可能にする、第一級の歴史資料。約1500葉の原図を原寸収録！第9巻は牛込区・小石川区を掲載。</t>
  </si>
  <si>
    <t>田中淡著作集【全3巻】</t>
    <phoneticPr fontId="16"/>
  </si>
  <si>
    <t>9784274232916</t>
  </si>
  <si>
    <t>機械要素設計(第2版)</t>
  </si>
  <si>
    <t>𠮷田彰　編著／藤井正浩、小西大二郎、橋村真治、原野智哉、關正憲</t>
  </si>
  <si>
    <t>機械要素設計の本質を習得できるよう解説した教科書。とくに、［例題］と［解答］における「数式」の導出過程に配慮して記述し、各章末に「演習問題」、巻末に「演習問題解答」を掲載し、理解を深めるための工夫をした。現状の機械系教育機関のカリキュラムに沿って内容構成と解説の見直しを行った。</t>
  </si>
  <si>
    <t>9784627676114</t>
  </si>
  <si>
    <t>マイクロ・ナノ流体力学</t>
  </si>
  <si>
    <t>Brian J. Kirb／元祐昌廣、山本憲　訳</t>
  </si>
  <si>
    <t>マイクロ・ナノデバイスを扱う流体力学の、解析やモデリングの際に必要となる知識を詳しく解説。流体力学、電気力学、界面化学、電気化学の各分野をまとめることを狙った構成になっており、この一冊で深い知識が得られる。</t>
  </si>
  <si>
    <t>9784274232558</t>
  </si>
  <si>
    <t>永久磁石同期モータのセンサレスベクトル制御</t>
  </si>
  <si>
    <t>新中新二</t>
  </si>
  <si>
    <t>電機、自動車メーカなどのエンジニア、電気系の大学院生・若手研究者を主な対象として、永久磁石同期モータのセンサレスベクトル制御技術を解説。近年環境への意識が高まり、とくに自動車で電動化の需要が増加。モータについてより詳しい理解が要求されており、回転子位相推定について詳細に記述した。</t>
  </si>
  <si>
    <t>9784274232565</t>
  </si>
  <si>
    <t>照明工学と環境デザイン</t>
  </si>
  <si>
    <t>一般社団法人照明学会　編</t>
  </si>
  <si>
    <t>2012年発行の『照明工学』の改訂版。照明工学に関する基礎的な事柄から各照明器具について、照明環境のデザインや照明の制御、保守管理までを総合的に解説。照明を学ぶ学生はもちろん、照明にかかわる企業の新入社員にも最適な入門書。</t>
  </si>
  <si>
    <t>9784274232442</t>
  </si>
  <si>
    <t>熱設計と数値シミュレーション(第2版)</t>
  </si>
  <si>
    <t>国峯尚樹、中村篤</t>
  </si>
  <si>
    <t>熱設計の考え方の基礎と応用（実践）を解説。特に熱設計を行う上で必要な熱計算・熱解析について、その原理から応用までを詳説。シミュレーションにあたってはExcelやフリーソフトを使って解説する。第2版では、ExcelとPythonを連携させて計算の高速化を実現する手法の解説も追加。</t>
  </si>
  <si>
    <t>細川敬祐</t>
  </si>
  <si>
    <t>9784621310267</t>
  </si>
  <si>
    <t>タウア・ニン　最新VLSIの基礎　第3版</t>
  </si>
  <si>
    <t>宮本恭幸、内田建　監訳／竹内潔、寺内衛　訳</t>
  </si>
  <si>
    <t>世界的に定評のある半導体デバイスの翻訳書。電子デバイスの開発や研究に携わる技術者、研究者、学生に向けた座右の書。改訂では、学びやすいよう全体の構成が見直された。</t>
  </si>
  <si>
    <t>アルゴリズムイントロダクション　第4版　総合版</t>
    <phoneticPr fontId="16"/>
  </si>
  <si>
    <t>アルゴリズムイントロダクション　第4版　第1巻</t>
    <phoneticPr fontId="16"/>
  </si>
  <si>
    <t>9784065330784</t>
  </si>
  <si>
    <t>アジャイルデータモデリング</t>
  </si>
  <si>
    <t>Lawrence Corr、Jim Stagnitto、(株)風音屋・監訳</t>
  </si>
  <si>
    <t>ディメンショナルモデリングのアジャイルなアプローチを解説した、隠れた名著の邦訳がついに登場。出版にあたって、12件の国内事例を特別掲載。データ基盤やデータエンジニアリングにかかわるすべての人必携の一冊！</t>
  </si>
  <si>
    <t>G.Currell／小澤岳昌　訳</t>
  </si>
  <si>
    <t>9784295020608</t>
  </si>
  <si>
    <t>スッキリわかるPythonによる機械学習入門 第2版</t>
  </si>
  <si>
    <t>須藤 秋良　株式会社フレアリンク　監修</t>
  </si>
  <si>
    <t>機械学習入門の決定版！著者の豊富な講義経験からの学習メソッドにより、データ分析の「全体の流れ」を繰り返し追いかけながら自然に基礎知識をインプットでき、さらに、段階的に高度な内容に挑戦する流れで、いつのまにか応用術が身に付く構成となっています。第2版は最新のpandasに対応。</t>
  </si>
  <si>
    <t>徹底攻略ディープラーニングG検定ジェネラリスト問題集</t>
    <phoneticPr fontId="16"/>
  </si>
  <si>
    <t>9784274232848</t>
  </si>
  <si>
    <t>人工知能と哲学と四つの問い</t>
  </si>
  <si>
    <t>三宅陽一郎、清田陽司、大内孝子　編／人工知能学会　監修</t>
  </si>
  <si>
    <t>レクチャーシリーズ「AI哲学マップ」と関連記事を再編集。記事の内容から浮かび上がった問いを軸に、人工知能研究の「現在地」と「方向性」を明らかにし、学問としての発展に示唆を与える。記事再編にあたり、専門外の方がわかりやすく読めるよう、技術解説の補足や挿絵の追加など工夫を凝らした。</t>
  </si>
  <si>
    <t>A5・404ページ</t>
  </si>
  <si>
    <t>9784627850811</t>
  </si>
  <si>
    <t>神経コーディング</t>
  </si>
  <si>
    <t>Rieke、Warland、Ruyter van Steveninc、Bialek／山﨑匡、倉重宏樹　訳</t>
  </si>
  <si>
    <t>スパイク解析の歴史的名著「Spikes: Exploring the Neural Code」の翻訳。神経系がどのように外界の情報をスパイク信号としてコーディングし、脳がそれを解釈するかを、定量的なアプローチで丁寧に解説。付録では、神経信号処理の背景にある数学的詳細もフォロー。</t>
  </si>
  <si>
    <t>菊・368ページ</t>
  </si>
  <si>
    <t>9784621309070</t>
  </si>
  <si>
    <t>ネットワークフローアルゴリズム</t>
  </si>
  <si>
    <t>D. P. ウィリアムソン／浅野孝夫、浅野泰仁　訳</t>
  </si>
  <si>
    <t>本書では簡潔性に主眼を置き、ネットワークフロー問題に対する組合せ的多項式時間アルゴリズムとその解析を第一義的に取り上げる。</t>
  </si>
  <si>
    <t>スッキリわかるSQL入門 第4版</t>
  </si>
  <si>
    <t>9784814400980</t>
  </si>
  <si>
    <t>デジタルアイデンティティのすべて</t>
  </si>
  <si>
    <t>Phillip J. Windley／富士榮尚寛　監訳／柴田健久、花井杏夏、宮崎貴暉、塚越雄登、田島太朗、名古屋謙彦、村尾進一、瀬在翔太、松本優大、安永未来、池谷亮平　訳</t>
  </si>
  <si>
    <t>デジタルアイデンティティ（ID）とは何か、優れたIDシステムとは何か、その基盤を提供するテクノロジーから未来の方向性までを体系的に解説。デジタルIDのライフサイクル、トラストの概念、暗号化、認証やアクセスコントロール、NISTの分類などに加え、デジタルIDに関する内容を網羅。</t>
  </si>
  <si>
    <t>9784814400911</t>
  </si>
  <si>
    <t>Tidy First?</t>
  </si>
  <si>
    <t>Kent Beck／吉羽龍太郎、永瀬美穂、細澤あゆみ　訳</t>
  </si>
  <si>
    <t>XPの考案者であるケント・ベックが、システム全体の構造を考えて、どの段階で、どのように整理するかを提案。たくさんのコードを含んだ関数がある場合、それを論理的に小さなかたまりに分割する方法を解説し、結合性、凝集性など、ソフトウェアデザインの背後にある理論を学びます。</t>
  </si>
  <si>
    <t>9784814400904</t>
  </si>
  <si>
    <t>SREをはじめよう</t>
  </si>
  <si>
    <t>David N. Blank-Edelman／山口能迪　訳</t>
  </si>
  <si>
    <t>個人がSREになるための、また組織がSREを導入し、発展させるための指針をコンパクトにまとめた書籍。SREという技能/概念をゼロから学ぶ読者、またSREを目指すエンジニア、SREを組織に導入を検討している、導入したけれど上手く行っていない組織に、多くの発見をもたらす書籍。</t>
  </si>
  <si>
    <t>9784065369807</t>
  </si>
  <si>
    <t>Polarsとpandasで学ぶ　データ処理アイデアレシピ55</t>
  </si>
  <si>
    <t>冨山吉孝、早川裕樹、齋藤慎一朗</t>
  </si>
  <si>
    <t>大注目の高速ライブラリPolarsとpandasによるデータ処理が両方とも学べる！「この結果がほしい」が、驚くほど簡単に実現する。知っておきたいテクニックが盛りだくさん！</t>
  </si>
  <si>
    <t>Christian Hill/大窪貴洋、松本洋介、飯島隆広、堀田英之 訳</t>
  </si>
  <si>
    <t>J.P.Mueller、L.Massaron／佐藤能臣　訳</t>
  </si>
  <si>
    <t>Ｊ.P.Mueller、L.Massaron／沼　晃介、吉田享子　訳</t>
  </si>
  <si>
    <t>データサイエンスと機械学習</t>
  </si>
  <si>
    <t>D.P.Kroeseほか／金森敬文　監訳</t>
  </si>
  <si>
    <t>B.N.Miller、D.L.Ranum、J.Anderson／大窪貴洋　訳</t>
  </si>
  <si>
    <t xml:space="preserve"> P. Deitel 、H. Deitel／史　蕭逸、米岡大輔、本田志温 訳</t>
  </si>
  <si>
    <t>9784621309032</t>
  </si>
  <si>
    <t>アルゴリズム設計マニュアル 原書3版 上</t>
  </si>
  <si>
    <t>Steven S. Skiana／平田富夫　訳</t>
  </si>
  <si>
    <t>学生とコンピュータ技術者に組合せアルゴリズムの技術に触れてもらい、アルゴリズム設計のマニュアルとなることを意図しています。コンピュータアルゴリズムの設計と解析への一般的な入門にあたる上巻では、ハッシング・ランダム化アルゴリズム・分割統治法・近似アルゴリズム・量子計算などを紹介。</t>
  </si>
  <si>
    <t>9784621309049</t>
  </si>
  <si>
    <t>アルゴリズム設計マニュアル 原書3版 下</t>
  </si>
  <si>
    <t>学生とコンピュータ技術者に組合せアルゴリズムの技術に触れてもらい、アルゴリズム設計のマニュアルとなることを意図しています。実際に生じる最も重要な75個の問題のカタログを提供する下巻では、それらについて何が知られていて、どのように解くべきかを直ちに知ることができます。</t>
  </si>
  <si>
    <t>フラン・ボッシュ　著／谷川聡　監訳</t>
  </si>
  <si>
    <t>リタ・コルウェル、シャロン・バーチュ・マグレイン/大隅典子 監訳/古川奈々子 訳</t>
  </si>
  <si>
    <t>今押さえておきたいデジタル技術×人文学の本。『IIIF［トリプルアイエフ］で拓くデジタルアーカイブ』(2024刊)ほか、『デジタルヒストリーを実践する』(2023刊）『人文学のためのテキストデータ構築入門』(2022刊)『欧米圏デジタル・ヒューマニティーズの基礎知識』(2021刊)の4冊。</t>
  </si>
  <si>
    <t>デジタルアーカイブ・ベーシックス　全11巻</t>
    <phoneticPr fontId="16"/>
  </si>
  <si>
    <t>法律や保存・活用方法など、デジタルアーカイブを取り巻く様々な課題・議題を、各分野にかかわる執筆者陣が解説した、全3期11巻にわたるシリーズ。</t>
  </si>
  <si>
    <t>9784621310113</t>
  </si>
  <si>
    <t>知の典拠性と図書館</t>
  </si>
  <si>
    <t>パトリック・ウィルソン／齋藤泰則　訳</t>
  </si>
  <si>
    <t>インターネット上の情報が爆発的に拡大する中、知識の典拠性と評価は一層重要となっており、本書は現代的な視野狭窄を修正する役割を担う「情報学の古典的理論書」である。</t>
  </si>
  <si>
    <t>9784621306062</t>
  </si>
  <si>
    <t>科学史事典</t>
  </si>
  <si>
    <t>日本科学史学会　編</t>
  </si>
  <si>
    <t>日本科学史学会の編集のもと、科学史上の重要な概念から現代の科学技術が直面する問題まで多岐にわたるトピックを網羅的に扱った「読む」中項目事典。</t>
  </si>
  <si>
    <t>Ｄ．クリスタル　著／中島平三、田子内健介　監修</t>
  </si>
  <si>
    <t>David Crystal, The Cambridge Encyclopedia of English Language, 3rd ed., 2018の全訳。コラム多数，ビジュアル豊かな構成で英語の歴史・構造・文化を総覧する。〔内容〕英語の歴史／英語の語彙／英文法／話しことば・書きことばとしての英語／英語を使う／英語について知る</t>
  </si>
  <si>
    <t>A4・672ページ</t>
  </si>
  <si>
    <t>9784909832801</t>
  </si>
  <si>
    <t>現代日本語の字音接辞</t>
    <phoneticPr fontId="16"/>
  </si>
  <si>
    <t>張明</t>
  </si>
  <si>
    <t>「当委員会」の「当」、「本法律案」の「本」、「某大学」の「某」——連体詞型字音接頭辞を中心に、その意味用法や造語機能、類似する意味表現との違いなど、全容を体系的・包括的研究によって明らかにする。</t>
  </si>
  <si>
    <t>9784762832659</t>
  </si>
  <si>
    <t>マインドフルネスの探究</t>
  </si>
  <si>
    <t>ジョン・ティーズデール／湯川進太郎　訳</t>
  </si>
  <si>
    <t>マインドフルネスで何が起こるのか。MBCT共同開発者が身体的な体験から宗教的な体験へと至る道を示す。実務的な「変化の実践」を超えて，マインドフルネスを深く探究するための理解の枠組みを宗教的伝統と異なる形で提供。</t>
  </si>
  <si>
    <t>9784762832666</t>
  </si>
  <si>
    <t>仏教と心の科学の出合い マインドフルネス</t>
  </si>
  <si>
    <t>クリスティーナ・フェルドマン，ウィレム・カイケン／高橋美保，藤田一照 監訳</t>
  </si>
  <si>
    <t>仏教の概念の理解こそが，よりよいマインドフルネスの実践へとつながる。仏教と科学の対立ではなく“止揚”としてマインドフルネスを緻密に捉え，人生の悩みや痛みと向き合いながら活き活きと在るための道筋を描き出す。</t>
  </si>
  <si>
    <t>9784771038189</t>
  </si>
  <si>
    <t>近代英国哲学とキリスト教神学</t>
  </si>
  <si>
    <t>矢嶋直規　編著</t>
  </si>
  <si>
    <t>本書では、英国経験論のキリスト教神学からの影響を明らかにすることで、従来の英国哲学史観をキリスト教神学への応答という観点から解明し、近代英国哲学の全体像を再検討するための手がかりを提示したい。</t>
  </si>
  <si>
    <t>9784384061307</t>
  </si>
  <si>
    <t>新装版　関口・初等ドイツ語講座　上巻</t>
  </si>
  <si>
    <t>関口存男／関口一郎　改訂</t>
  </si>
  <si>
    <t>本書は単なる文法解説だけでなく、徹底的な「基礎訓練」を目標としています。全3巻を通し、39項の文法解説と21項の読章を2つの軸にして「語と語がどういう結びつきをするか」という一点に主眼を置き、文法の基礎を完全に習熟させます。音声がダウンロード・ストリーミング対応になりました。</t>
  </si>
  <si>
    <t>9784384061314</t>
  </si>
  <si>
    <t>新装版　関口・初等ドイツ語講座　中巻</t>
  </si>
  <si>
    <t>中巻は「第9講 形容詞の格語尾」～「第21講 darin, worin, hierin などについて」他で構成されています。新装版では音声がダウンロード・ストリーミング対応になりました。</t>
  </si>
  <si>
    <t>9784384061321</t>
  </si>
  <si>
    <t>新装版　関口・初等ドイツ語講座　下巻</t>
  </si>
  <si>
    <t>下巻は「第22講 関係代名詞」～「第39講 名詞の性に関する細則」他で構成されています。新装版では音声がダウンロード・ストリーミング対応になりました。</t>
  </si>
  <si>
    <t>9784393334089</t>
  </si>
  <si>
    <t>情動、メディア、政治</t>
    <phoneticPr fontId="16"/>
  </si>
  <si>
    <t>川村覚文</t>
  </si>
  <si>
    <t>理性による判断の代わりに情動による反応に注目することで、プラットフォーム資本主義や権力の支配を逃れる可能性が見えてくる。ネット炎上や2.5次元アイドルへの熱狂等の現象を情動から読み解く現代とこれからの時代のためのカルチュラル・スタディーズ。</t>
  </si>
  <si>
    <t>9784393322321</t>
  </si>
  <si>
    <t>分析形而上学の最前線　人、運命、死、真理</t>
  </si>
  <si>
    <t>森田邦久、柏端達也　編著</t>
  </si>
  <si>
    <t>人はどのような存在か、運命は決定しているのか、死はいつ悪なのか、真理を決めるものは何か。誰もが関心を持つ四つのテーマについて、相異なる立場の研究者が立論し、お互いの論文にコメント、さらに再反論するという新しい形式のエキサイティングな論文集。</t>
  </si>
  <si>
    <t>9784815806484</t>
  </si>
  <si>
    <t>自我の源泉—近代的アイデンティティの形成—</t>
  </si>
  <si>
    <t>チャールズ・テイラー／下川潔、桜井徹、田中智彦　訳</t>
  </si>
  <si>
    <t>〈善〉の存在論——。人間という主体についての近代的な理解、すなわち〈近代的アイデンティティ〉の複雑さと豊かさ、偉大さと危うさがいかに形成されてきたかを、隠れた道徳的立場とともに明らかにし、その真価を救出。共同体主義・多文化主義で知られるテイラーの主著。2025年8月増刷。</t>
  </si>
  <si>
    <t>2010年9月</t>
  </si>
  <si>
    <t>9784823412493</t>
  </si>
  <si>
    <t>新しい認知言語学</t>
  </si>
  <si>
    <t>渋谷良方、吉川正人、横森大輔　編</t>
  </si>
  <si>
    <t>標準語や書き言葉のような「理想化された言語」を対象としたアプローチから脱却し、社会・相互行為の文脈から言語使用を考察し、極度の理想化から脱却した新しい認知言語学の在り方を探求する。</t>
  </si>
  <si>
    <t>9784642043687</t>
  </si>
  <si>
    <t>佐久間象山研究　上巻</t>
  </si>
  <si>
    <t>坂本保富</t>
  </si>
  <si>
    <t>明治以降、さまざまな理解と評価を受けてきた佐久間象山。膨大で難解な『象山全集』（全五巻）を丹念に分析し、従来の象山研究による人物像を検証し再構築。象山の基本思想「東洋道徳・西洋芸術」の形成と展開の過程を辿り、開明的な思想の本質を鮮やかに読み解いた画期的な幕末思想史研究の大作。</t>
  </si>
  <si>
    <t>Ａ５・730ページ</t>
  </si>
  <si>
    <t>神話研究の最先端 第1集/第2集</t>
    <phoneticPr fontId="16"/>
  </si>
  <si>
    <t>9784831824837</t>
  </si>
  <si>
    <t>中論講義　上</t>
  </si>
  <si>
    <t>大乗仏教の思想的核となった『中論』。龍樹の論法とは、いかに形式論理学によったものであったのか。『中論』研究の泰斗が『中論』の約四五〇の頌を最新研究をもとに訳し、その論議の仕組みを丁寧に解き明かす。</t>
  </si>
  <si>
    <t>四六・328ページ</t>
  </si>
  <si>
    <t>9784831862891</t>
  </si>
  <si>
    <t>解脱房貞慶の世界</t>
  </si>
  <si>
    <t>阿部泰郎、楠淳證　編</t>
  </si>
  <si>
    <t>鎌倉時代の名僧・貞慶の生涯と仏教思想、後代への影響等を厖大な宗教テクストや美術作品から解読。貞慶に関心を寄せてきた研究者らが結集し、「解脱房貞慶の世界」へと誘う。</t>
  </si>
  <si>
    <t>四六・386ページ</t>
  </si>
  <si>
    <t>9784831862884</t>
  </si>
  <si>
    <t>魚山余響略註</t>
  </si>
  <si>
    <t xml:space="preserve">藤波蓮凰 </t>
  </si>
  <si>
    <t>江戸後期、西本願寺で御堂衆を務めた光隆寺知影（1763～1825）が著した、魚山での見聞録の翻刻と注釈。天台宗声明研鑽の聖地・魚山の声明、宮中での御懺法講、当時の西本願寺の声明事情等が明らかに。</t>
  </si>
  <si>
    <t>9784831855862</t>
  </si>
  <si>
    <t>植民地朝鮮の予言と民衆宗教</t>
  </si>
  <si>
    <t>朴海仙</t>
  </si>
  <si>
    <t>予言書『鄭鑑録』の基礎的考察と同書を教理的モチーフに成立した民衆宗教の動向を日本諸勢力との提携過程に注目して整理。様々な思惑が絡み合った植民地近代の位相を描く。</t>
  </si>
  <si>
    <t>9784831877826</t>
  </si>
  <si>
    <t>法華仏教の潮流</t>
  </si>
  <si>
    <t>苅谷定彦・小西日遶・大平宏龍三先生頌寿記念論文集刊行会　編</t>
  </si>
  <si>
    <t>法華宗の教学研究と後学指導に尽力されてきた、苅谷定彦・小西日遶・大平宏龍三先生の頌寿を祝し、宗門内外の研究者総勢45名による論攷を集めた珠玉の記念論文集。</t>
  </si>
  <si>
    <t>A5・1024ページ</t>
  </si>
  <si>
    <t>9784621309810</t>
  </si>
  <si>
    <t>ユダヤ文化事典</t>
  </si>
  <si>
    <t>日本ユダヤ学会　編</t>
  </si>
  <si>
    <t>ユダヤ教という宗教によってのみ一つの民として独自の存在を保持・生き抜いてきたユダヤ人の文化に焦点をあてた事典。全16章304項目、執筆者156名による書下ろし。</t>
  </si>
  <si>
    <t>9784762832611</t>
  </si>
  <si>
    <t>心理学・教育学研究のための効果量入門</t>
  </si>
  <si>
    <t>中村　大輝</t>
  </si>
  <si>
    <t>研究報告に求められる効果量とその信頼区間について体系的に学べるテキスト。効果量の定義，計算方法，解釈や統合の方法，効果量に基づくサンプルサイズ設計の方法を，Rコードと論文での実際の記載例を交えて紹介。</t>
  </si>
  <si>
    <t>9784762832710</t>
  </si>
  <si>
    <t>メンタルヘルスの英語論文の書き方</t>
  </si>
  <si>
    <t>小寺康博</t>
  </si>
  <si>
    <t>決して順風満帆ではなかった〈ふつうの研究者〉が僅か7年で，いかにして研究者の生産性とインパクトを表す【H指標】を40以上まで積み上げたのか？英語論文を書き続けるためのノウハウとメンタルスキルを解説する。</t>
  </si>
  <si>
    <t>9784314000581</t>
  </si>
  <si>
    <t xml:space="preserve">フロイトの生涯　新装版 </t>
  </si>
  <si>
    <t>アーネスト・ジョーンズ／竹友安彦、藤井治彦　訳</t>
  </si>
  <si>
    <t>世界的に定評あるフロイト伝。フロイトは峻烈な真理の探究者であるとともに、極めて人間的な弱さをも内蔵していた。心理学の黎明期から完成にいたるまでの彼の苦闘の歴史を生涯と克明に照合しながら浮彫りし、業績の再評価を行った、フロイト伝の決定版。</t>
  </si>
  <si>
    <t>1969年12月</t>
  </si>
  <si>
    <t>9784314010122</t>
  </si>
  <si>
    <t xml:space="preserve">意識の起源史　改訂新装版 </t>
  </si>
  <si>
    <t>エーリッヒ・ノイマン／林道義　訳</t>
  </si>
  <si>
    <t>「個人の自我意識の発達は、人類の歩んできた意識発達の元型的諸段階を辿る」という雄大な仮説をもとに、その軌跡を世界の神話、宗教・文学・美術の中に探った。ユング心理学の金字塔。</t>
  </si>
  <si>
    <t>2006年10月</t>
  </si>
  <si>
    <t>A5・634ページ</t>
  </si>
  <si>
    <t>9784571241239</t>
  </si>
  <si>
    <t>ウィルフレッド・R・ビオン　我が罪を唱えさせよ</t>
  </si>
  <si>
    <t>クリス・モーソン　編／福本修　監訳／圭室元子　訳</t>
  </si>
  <si>
    <t>（副題）天才の別の側面／家族書簡&lt;000D&gt;　ビオンの後半生に焦点をあてた自伝。妻や子供と交わした書簡の中から、彼が抱える魂の葛藤と戦争のトラウマから立ちあがる一人の精神分析専門家としての姿が浮かびあがる。</t>
  </si>
  <si>
    <t>9784571241222</t>
  </si>
  <si>
    <t>ウィルフレッド・R・ビオン　長い週末</t>
  </si>
  <si>
    <t>クリス・モーソン　編／福本修　監訳／立川水絵　訳</t>
  </si>
  <si>
    <t>（副題）1897-1919&lt;000D&gt;　ビオンの複雑な生い立ちから、第一次大戦での体験までを綴った珠玉の自伝。青春、戦争、友人との死別など、人格形成と心の専門家への道を進むまでを自ら詳説する。</t>
  </si>
  <si>
    <t>9784831888051</t>
  </si>
  <si>
    <t>禅に学ぶ精神分析</t>
  </si>
  <si>
    <t>西村則昭</t>
  </si>
  <si>
    <t>あらゆる束縛から自由への道を指し示す禅、自己疎外からの解放を目指す精神分析。その禅と精神分析が真に出会う場を究明し、精神分析を哲学的に探究したジャック・ラカンを導き手として、本来的自己の存在感覚とは何かを考察。</t>
  </si>
  <si>
    <t>四六・291ページ</t>
  </si>
  <si>
    <t>9784750358642</t>
  </si>
  <si>
    <t>図表でみる教育　ＯＥＣＤインディケータ（2024年版）</t>
  </si>
  <si>
    <t>経済協力開発機構（ＯＥＣＤ） 編著／大久保彩・稲田智子・上野さよ・坂本千佳子・平澤靖美・松原香理・矢倉美登里 訳</t>
  </si>
  <si>
    <t>OECDより毎年発表される国際教育指標。2024年版では、教育の公平性に焦点を当てて教育成果の格差を分析。労働市場に関する調査結果からは、教育の達成度が労働市場に与える影響について考察し、教育セクターと労働市場の連携強化の重要性を指摘する。</t>
  </si>
  <si>
    <t>A4変型判　544ページ</t>
  </si>
  <si>
    <t>図表でみる世界の保健医療OECDインディケータ（2023年版）</t>
  </si>
  <si>
    <t>9784872598094</t>
  </si>
  <si>
    <t>技能実習生と日本語のリアル</t>
  </si>
  <si>
    <t>道上史絵</t>
  </si>
  <si>
    <t>外国人労働者は日本語をどのように捉え、学び、使って生きているのか。ベトナム出身の技能実習生を対象に、来日の動機、日本語学習の実態、就労場面での日本人従業員との間の会話分析などの量的、質的調査を実施し、リアリティに基づいた日本語教育施策と外国人労働者の受け入れ方について展望する。</t>
  </si>
  <si>
    <t>9784872597622</t>
  </si>
  <si>
    <t>リフレクティブ・ダイアローグ</t>
  </si>
  <si>
    <t>加藤聡子、ジョー・マイナード　著／義永美央子、加藤聡子　監訳</t>
  </si>
  <si>
    <t>学習者の自律性を育成するアドバイジングとは？豊富な実例に基づき、学習者の意識変革と行動を促す「言語学習アドバイジング」を理論と実践の両面から解説。語学教育に携わる教員・チューターのための入門書としてはもちろん、アドバイザーの養成や研究に関心がある人にもおすすめの一冊。</t>
  </si>
  <si>
    <t>日本における教育学の発展史</t>
    <phoneticPr fontId="16"/>
  </si>
  <si>
    <t>9784771035973</t>
  </si>
  <si>
    <t>アメリカ都市教育史</t>
  </si>
  <si>
    <t>デビッド・B・タイアック／中谷彪、岡田愛　訳</t>
  </si>
  <si>
    <t>19世紀の村の教育システムから20世紀の大都市の教育システムへと発展してきた背景には、常にThe One Best System(最良のシステム)を求めようとしたアメリカ国民の教育に対する熱望があった。アメリカ教育史研究に革命を起こした名著の本邦初の翻訳。</t>
  </si>
  <si>
    <t>9784406068116</t>
  </si>
  <si>
    <t>ロールアウト新自由主義下の主体形成</t>
  </si>
  <si>
    <t>久保田 貢</t>
  </si>
  <si>
    <t>自立、ボランティア、食育、法、安全、持続可能、主権者教育……この三十数年、＜学習指導要領＞に登場し、新しい文脈に置かれた「ことば」の数々に注目。そこにどんな政策意図があり教育がどう変容してきたかを、新自由主義の統治という視点から分析。社会のありようと変革を考える上でも示唆的労作。</t>
  </si>
  <si>
    <t>四六判・３２８ページ</t>
  </si>
  <si>
    <t>9784406067973</t>
  </si>
  <si>
    <t>詩人教師・近藤益雄　その生涯</t>
  </si>
  <si>
    <t>清水 寛</t>
  </si>
  <si>
    <t>戦前、教師時代に「綴方教育」「児童詩教育」の分野で全国に注目され、やがて知的障がいのある子どもたちの教育へと向かった近藤益雄。その若き日々、文芸作品の数々、第二次世界大戦での応召、豊かな教育実践、原爆で長男を失ったことなど、その人生と言葉を探究してきた研究者による貴重な労作。</t>
  </si>
  <si>
    <t>Ａ５判・５２０ページ</t>
  </si>
  <si>
    <t>9784571121487</t>
  </si>
  <si>
    <t>特別支援学校の防災機能と防災教育カリキュラム</t>
    <phoneticPr fontId="16"/>
  </si>
  <si>
    <t>新井英靖、田原敬、石田修、小野貴史</t>
  </si>
  <si>
    <t>（副題）災害時の支援ニーズに関する実証的研究&lt;000D&gt;　障害児の保護者と特別支援学校への調査により見えてきた、災害時における具体的な支援ニーズと、学校側が日頃よりそなえておくべき施設・設備および防災教育の実態と課題。</t>
  </si>
  <si>
    <t>9784623098422</t>
  </si>
  <si>
    <t>新・道徳教育はいかにあるべきか</t>
  </si>
  <si>
    <t>道徳教育学フロンティア研究会　編</t>
  </si>
  <si>
    <t xml:space="preserve">文部科学省・中央教育審議会では、2028年頃の次期学習指導要領の改訂に向けて準備が進められている。本書では、学際的な道徳教育学の「最前線」を提示するとともに、道徳科成立後の動向をふまえ、その課題と問題点を明らかにしながら次期学習指導要領の改訂案を具体的に提言していく。 </t>
  </si>
  <si>
    <t>A5判・308ページ</t>
  </si>
  <si>
    <t>9784623097418</t>
  </si>
  <si>
    <t>「教育の政治的中立」の政治過程</t>
  </si>
  <si>
    <t>藤田祐介</t>
  </si>
  <si>
    <t xml:space="preserve">政治的対立を象徴するものであったがゆえに、戦後教育史において論争の対象とされてきた教育二法。本書は、新史料も多く活用しつつ、従来とは異なる視点から、その制定過程を実証的に再検討し、同法制定に関する新たな知見や示唆を提示する。 </t>
  </si>
  <si>
    <t>A5判・490ページ</t>
  </si>
  <si>
    <t>A5判・２８８ページ</t>
  </si>
  <si>
    <t>A5判・７７２ページ</t>
  </si>
  <si>
    <t>〈ひと〉から問うジェンダーの世界史シリーズ　全3巻</t>
    <phoneticPr fontId="16"/>
  </si>
  <si>
    <t>三成美保　ほか編</t>
  </si>
  <si>
    <t>9784867930533</t>
  </si>
  <si>
    <t>新左翼・過激派全書</t>
  </si>
  <si>
    <t>有坂賢吾</t>
  </si>
  <si>
    <t>かつて盛んであった学生運動と過激な闘争。本書ではその詳細を党派ごとに紹介する。あるセクトがいつ結成され、どう分裂し、その後どう改称し、消滅していったのか。「運動」など全く経験したことがない1991年（平成）生まれの視点から収集された次世代への歴史と記憶（アーカイブ）である。</t>
  </si>
  <si>
    <t>四六・680ページ</t>
  </si>
  <si>
    <t>満州事変＆中国戦線　ある日本人兵士の日記　セット</t>
    <phoneticPr fontId="16"/>
  </si>
  <si>
    <t>森下明有・小林太郎／笠原十九司</t>
  </si>
  <si>
    <t>日本が承認した直後の「満州国」に派遣された兵士の日記(1932年9月～)、日中戦争の現場で書かれて帰還後まとめられた兵士の日記(1937年8月～)を復刻。当時の政府、軍や司令官の動向等と照らしながら解説。行軍と占領の日常、戦闘の様子、資料や写真も。今の世界に共振する貴重な全2冊。</t>
  </si>
  <si>
    <t>Ａ５判・平均270ページ</t>
  </si>
  <si>
    <t>日本人が夢見た満洲という幻影/満洲国の記憶　セット</t>
    <rPh sb="12" eb="14">
      <t>ゲンエイ</t>
    </rPh>
    <phoneticPr fontId="16"/>
  </si>
  <si>
    <t>船尾 修</t>
  </si>
  <si>
    <t>戦後80年を過ぎてもいたる所に残された威圧感のある美しい建築物。日本の約3倍の面積を持つ満洲国のほぼ全域に足を延ばし、日本が造った400ヵ所以上の残存建築物を調査し撮影。日本人が何を考えていたのか、「満洲国」という国家が生まれた背景と日本との関わりを映し出す貴重な写真集2冊。</t>
  </si>
  <si>
    <t>Ｂ５変・平均３２０ページ</t>
  </si>
  <si>
    <t>9784409511053</t>
  </si>
  <si>
    <t>果てしない余生</t>
  </si>
  <si>
    <t>羅新　田中一輝　訳</t>
  </si>
  <si>
    <t>北魏では子が皇太子となると、その生母が死を賜る「子貴母死」の制があり、後宮の権力争いの火種となるだけでなく、王朝全体を揺るがす政変へと繋がっていた。この激動の時代を生き抜いた一人の宮女の生涯を正史と墓誌を縦横に駆使し鮮やかに描く。</t>
  </si>
  <si>
    <t>四六判372ページ</t>
  </si>
  <si>
    <t>9784787221056</t>
  </si>
  <si>
    <t>ナチス・ドイツのクリスマス</t>
  </si>
  <si>
    <t>桑原ヒサ子</t>
  </si>
  <si>
    <t>官製女性雑誌「女性展望」の記事と写真を精読してナチスがゲルマン的祝祭と位置づけて民族主義を煽動したクリスマスを検証し、戦意高揚を企図して女性に銃後の役割を強要しながら女性の社会活動や家庭・家族のあり方を規制したプロパガンダの実態を分析する。</t>
  </si>
  <si>
    <t>9784473044990</t>
  </si>
  <si>
    <t>ひとかけらの木片が教えてくれること　木材×科学×歴史</t>
  </si>
  <si>
    <t>田鶴寿弥子</t>
  </si>
  <si>
    <t>顕微鏡やCTなどの科学的方法で仏像や神像、歴史的建造物、さらには木製の入れ歯まで、文化財に用いられた様々な木材の樹種を同定してきた著者が、これまでの調査で得た興味深い成果を紹介。人がいかに木に向き合ってきたのか。その答えが小さな小さなひとかけらの木片を見つめることで見えてくる。</t>
  </si>
  <si>
    <t>四六・232ページ</t>
  </si>
  <si>
    <t>9784473045737</t>
  </si>
  <si>
    <t>キリスト教宣教師がみた茶の湯</t>
  </si>
  <si>
    <t>スムットニー祐美</t>
  </si>
  <si>
    <t>克明に記された宣教師たちの報告書に残された茶の湯のすがたとは？戦国時代、キリスト教宣教師たちは茶の湯から宣教方法を見出し実践していた。ローマ・イエズス会図書館やポルトガル・アジェダ図書館の本邦初公開の史料や利休の茶の湯に関わる伝書類（『山上宗二記』『南方録』等）から解き明かす。</t>
  </si>
  <si>
    <t>9784805113288</t>
  </si>
  <si>
    <t xml:space="preserve">民主と独裁の相克 </t>
    <phoneticPr fontId="16"/>
  </si>
  <si>
    <t>岩谷將</t>
  </si>
  <si>
    <t>近代国家を目指し、民主化への試みとして党主導による統治体制を導入した中国国民党。しかしそれは蒋介石の独裁に帰着した。清朝の崩壊後、国民党の「軍政」と「民主政」の中間に位置する統治体制として導入を図った「訓政」に関する研究。</t>
  </si>
  <si>
    <t>A5・２９２ページ</t>
  </si>
  <si>
    <t>B4変型・384ページ</t>
  </si>
  <si>
    <t>9784130203517</t>
  </si>
  <si>
    <t>戦争・植民地支配とアーカイブズ1</t>
  </si>
  <si>
    <t>アジア太平洋地域の旧日本植民地や占領地では、20世紀、とりわけ戦争期に、日本の植民地支配や軍政支配のもとで、膨大なアーカイブズ（官公署や企業の記録、民間の歴史文書など）やその他の文化遺産が失われた。詳細にその実態を分析し、日本におけるアーカイブズ史を切りひらいた著者による集大成。</t>
  </si>
  <si>
    <t>9784490210880</t>
  </si>
  <si>
    <t>博物館・美術館の世界史　Ⅱ</t>
  </si>
  <si>
    <t>クシシトフ・ポミアン／水嶋英治　監訳</t>
  </si>
  <si>
    <t>ルーヴル美術館、大英博物館、プラド美術館からドイツやデンマーク、オランダ等ヨーロッパを代表する博物館や美術館、さらには自然史博物館まで、その誕生と発展の歴史を社会・時代背景の影響とともに詳しく紹介する。図版・詳細索引付き。解説は仏文学者・鹿島茂氏。</t>
  </si>
  <si>
    <t>9784887084896</t>
  </si>
  <si>
    <t>オーストラリアの世論と社会</t>
    <phoneticPr fontId="16"/>
  </si>
  <si>
    <t>藤川隆男</t>
  </si>
  <si>
    <t>これからの歴史研究・人文研究の新たな手法として注目されるデジタル・ヒストリー。「３５年にわたる史料読み込み」と「ビッグデータを利用した史料の定量分析」で、茫漠たるテーマ「世論」の客体化に見事成功した。多数のグラフと写真が活用される。</t>
  </si>
  <si>
    <t>Ａ５・276ページ</t>
  </si>
  <si>
    <t>13年前夏急逝した、スペイン史家林邦夫の業績集成。異教徒の事実上の混在を前提とするスペイン中近世社会の独特の形成のあり方を、著者は緻密で幅広い研究により、はじめて実証的に解明した</t>
  </si>
  <si>
    <t>日中戦争中の1939（昭和14）年5月～44（昭和19）年5月、中国の広東で南支派遣軍報道部が刊行（全39冊）した兵隊の投稿雑誌。驚くべきことには、検閲も無く自由に編集執筆されたという！初代編集長は火野葦平。戦争中に兵隊が考えた事や、実際の戦場での暮らしが分かる貴重な雑誌</t>
  </si>
  <si>
    <t>四六倍判・1942ページ</t>
  </si>
  <si>
    <t>9784886219893</t>
  </si>
  <si>
    <t>始原のヴィーナス　旧石器時代の女性象徴</t>
  </si>
  <si>
    <t>春成秀爾</t>
  </si>
  <si>
    <t>現存する世界各地のすべての旧石器時代の女性小像、さらに線刻画にみる女性象徴や男性小像、動物小像を含め、著者直筆の図版1,000点以上を収録した、日本考古学界の重鎮による奇跡の集成本。またそれらの考古学的分析から古代人の世界観に迫った、著者積年の研究テーマの到達点。</t>
  </si>
  <si>
    <t>9784497224187</t>
  </si>
  <si>
    <t>革命と親密性　毛沢東時代の「日常政治」</t>
  </si>
  <si>
    <t>鄭浩瀾　編</t>
  </si>
  <si>
    <t>中華人民共和国が成立した1949年から毛沢東が死去した1976年までの「毛沢東時代」において、「普通の人々」の婚姻とセクシュアリティをめぐる関係、家族や職場の同僚・友人、村落内の人々との関係はどのように変容し人々はなにを感じていたのか。日記、手紙、口述資料などを用いて考察する。</t>
  </si>
  <si>
    <t>佐藤彰一　フランク史（全3巻）</t>
    <phoneticPr fontId="16"/>
  </si>
  <si>
    <t>佐藤彰一</t>
  </si>
  <si>
    <t>ヨーロッパのもう一つの起源——世界システムの大変動後、遠隔地交易、ローマ帝国との対抗、民族移動などを経て誕生した、500年にわたるフランク国家。「自由なる民」の淵源から王朝断絶までをたどる初めての通史。（Ⅰクローヴィス以前／Ⅱメロヴィング朝の模索／Ⅲカロリング朝の達成）</t>
  </si>
  <si>
    <t>A5・1410ページ</t>
  </si>
  <si>
    <t>9784815811778</t>
  </si>
  <si>
    <t>戦国家法の形成と公界</t>
  </si>
  <si>
    <t>安野眞幸</t>
  </si>
  <si>
    <t>戦国大名の領国経営を土台から捉え直す——。君臣関係、軍事、賞罰、課役、契約など、多様な規定を含む家法。そこに現れる公界とは何か。当主の支配確立から、武士・百姓・下人のあり様、そして流通・金融を担う商人との関係まで、法文の精密な読解により新たな歴史像を立ち上げる。</t>
  </si>
  <si>
    <t>地域歴史文化ガイドブック2冊セット</t>
    <phoneticPr fontId="16"/>
  </si>
  <si>
    <t>9784831516824</t>
  </si>
  <si>
    <t>徳川思想史の研究</t>
  </si>
  <si>
    <t>田尻祐一郎</t>
  </si>
  <si>
    <t>伊藤仁斎から、佐藤直方・浅見絅斎を中心とした闇斎学派、神道論、水戸学、石門心学等に至るまで、近世思想史のさまざまな問題群をめぐる論攷の集大成。戦後の思想史研究のふりかえりや、「日本とは」という普遍的問いにも論及する。</t>
  </si>
  <si>
    <t>Ａ５・688ページ</t>
  </si>
  <si>
    <t>9784831877840</t>
  </si>
  <si>
    <t>正倉院文書を考える</t>
  </si>
  <si>
    <t>奈良時代史研究の宝庫たる正倉院文書を用い、写経組織や当時の仏教理解、官人と僧侶との関係など、仏教史に関わる問題を具体的に掘り下げ、仏教史研究における正倉院文書の有用性とおもしろさを広く世に問いかける。</t>
  </si>
  <si>
    <t>9784589043221</t>
  </si>
  <si>
    <t>「発見」された朝鮮通信使</t>
  </si>
  <si>
    <t>山口祐香</t>
  </si>
  <si>
    <t>近世日本と朝鮮王朝の関係を担いながらも半ば忘れられていた朝鮮通信使は、いかに知られるようになったか。在日朝鮮人映像作家・民族運動家の辛基秀による研究と実践を軸に、民族差別克服と日韓友好の象徴として朝鮮通信使が「発見」される過程を描く。</t>
  </si>
  <si>
    <t>9784621310199</t>
  </si>
  <si>
    <t>西洋中世文化事典</t>
  </si>
  <si>
    <t>西洋中世学会　編</t>
  </si>
  <si>
    <t>５～１５世紀頃のヨーロッパ世界を指す“西洋中世”の文化を、分野横断的に全16章296項目で解説。北欧、中東欧、イスラーム圏にまで広がる地域横断的な内容を目指した。</t>
  </si>
  <si>
    <t>9784621310076</t>
  </si>
  <si>
    <t>オセアニア文化事典</t>
  </si>
  <si>
    <t>オセアニア文化事典編集委員会　編</t>
  </si>
  <si>
    <t>オセアニアに生きる人々の息遣いを意識し、その多様性を大事にしながら、執筆者がオセアニアの人々と生活を共にして得た経験と知見も活かし、そこに育まれた文化を描き出している。</t>
  </si>
  <si>
    <t>9784801600096</t>
  </si>
  <si>
    <t>変わり兜</t>
  </si>
  <si>
    <t>宮崎隆旨</t>
  </si>
  <si>
    <t>戦国武将たち兜、そこには個性あふれる造形信仰がある。動植物、器材、文字……など「立物」と「兜鉢」の二篇に分け、形象ごとに分類して体系化。豊富なカラー図版とともに、各々の由来や魅力の眼目を解説する。甲冑研究の第一人者による決定版。全国の博物館、美術館から寺院・神社まで、現存作品256点を収録。</t>
  </si>
  <si>
    <t>2024年6月3日</t>
  </si>
  <si>
    <t>A4判・316ページ</t>
  </si>
  <si>
    <t>9784801602793</t>
  </si>
  <si>
    <t>輝資卿記 付 雅継卿記</t>
  </si>
  <si>
    <t>田中暁龍 編</t>
  </si>
  <si>
    <t>『輝資卿記』は織豊期・江戸初期の公家、日野輝資(1555～1623)の日記。輝資は天正15年(1587)に権大納言、慶長八年(1603)に官を辞し、その後は家康・秀忠に仕え、禁中並公家諸法度の編纂に加わった。難読箇所が多く本文を校訂し原本の復元を試みた。飛鳥井雅継（雅庸）の日記（天正14年～15年）からも収録。</t>
  </si>
  <si>
    <t>2022年10月21日</t>
  </si>
  <si>
    <t>9784801603240</t>
  </si>
  <si>
    <t>北条五代と家中の武装</t>
  </si>
  <si>
    <t>早雲・氏綱・氏康・氏政・氏直—五代百年にわたって関東を治めた後北条氏。武田家や上杉家などと比べて、その遺存品は限られるが、残存の武器武具は奉納・贈答品ではない実戦仕様で、使用痕が明瞭に残る。カラー写真300点以上を収めた決定版。国宝４点、重文８点。鶴岡八幡宮の重宝を始め、徹底収録。</t>
  </si>
  <si>
    <t>菊判・216ページ</t>
  </si>
  <si>
    <t>9784801600140</t>
  </si>
  <si>
    <t>徳川将軍家 御三家 御三卿 旧蔵品総覧</t>
  </si>
  <si>
    <t>宮下玄覇 編</t>
  </si>
  <si>
    <t>四散した全徳川家の旧蔵品4000点を集大成。A４判・約700頁に、御三家（尾張・紀伊・水戸）および御三卿（清水・田安・一橋）の売立目録13冊（大正7年～昭和13年）と、伊予西条松平家（紀伊家分家）の戦災等で消失したものを含む古写真を収録。巻末付録として名物帳などの史料を収録。</t>
  </si>
  <si>
    <t>2023年1月27日刊行</t>
  </si>
  <si>
    <t>A4判・680ページ</t>
  </si>
  <si>
    <t>9784801603080</t>
  </si>
  <si>
    <t>後陽成天皇</t>
  </si>
  <si>
    <t>秀吉が天下統一を目指すなか、16歳で即位。聚楽第行幸、朝鮮出兵、関ヶ原合戦と近世の政治体制の転換点に若き天皇として叡慮を示す一方、名筆・画才の誉れ高く学問を奨励。神武以来の朝儀復興、文化史上不朽の業績である勅版刊行など近世日本の文芸復興に大きく貢献した。その天皇の「宸筆」を収録。</t>
  </si>
  <si>
    <t>2024年1月26日</t>
  </si>
  <si>
    <t>菊判・648ページ</t>
  </si>
  <si>
    <t>9784634672642</t>
  </si>
  <si>
    <t>複合国家から読み解く世界史　</t>
    <phoneticPr fontId="16"/>
  </si>
  <si>
    <t>岩井淳</t>
  </si>
  <si>
    <t>これまでヨーロッパ史を中心に展開されていた複合国家論を基軸にして、欧米史と日本史・アジア史を架橋する新しい世界史の提唱。ヨーロッパの複合国家やアジアの複合政体の具体像を明らかにして、従来の国民国家史観の克服をめざす。</t>
  </si>
  <si>
    <t>9784634672635</t>
  </si>
  <si>
    <t>ヨーロッパ中世をめぐる問い　</t>
    <phoneticPr fontId="16"/>
  </si>
  <si>
    <t>西洋中世史の泰斗、佐藤彰一による講演集。 過去のできごとを、多様な「痕跡」から深く観察し、 独自の視点を持つ そして、歴史とは何かを自らに問う西洋中世史家による認識論的試み。</t>
  </si>
  <si>
    <t>9784634672611</t>
  </si>
  <si>
    <t>プガチョーフ叛乱　</t>
    <phoneticPr fontId="16"/>
  </si>
  <si>
    <t>豊川浩一</t>
  </si>
  <si>
    <t>プガチョーフ叛乱を知らずしてロシアの歴史は語れない。帝政ロシアが抱えていたあらゆる問題がそこに凝縮されている。民衆とツァーリの関係を軸に、専制国家の在り方や社会構造などを刊行・未刊行の史料を駆使して論じた叛乱研究の決定版。現代にまで至るロシアを理解するための必読の書でもある。</t>
  </si>
  <si>
    <t>日本史の現在　全6巻セット</t>
    <phoneticPr fontId="16"/>
  </si>
  <si>
    <t>歴史の転換期　全11巻セット</t>
    <phoneticPr fontId="16"/>
  </si>
  <si>
    <t>日本考古学の論点　上・下</t>
    <phoneticPr fontId="16"/>
  </si>
  <si>
    <t>広瀬和雄</t>
  </si>
  <si>
    <t>古墳時代研究の泰斗、広瀬和雄博士（国立歴史民俗博物館名誉教授・総合研究大学院大学名誉教授）の喜寿を記念し、日本考古学会の最前線で活躍する研究者から寄せられた、上下合わせて全122篇の論考を収録。日本考古学の論点を示す。</t>
  </si>
  <si>
    <t>B5・1040ページ</t>
  </si>
  <si>
    <t>9784639030003</t>
  </si>
  <si>
    <t>博物館DXと次世代考古学</t>
  </si>
  <si>
    <t>野口淳、村野正景</t>
  </si>
  <si>
    <t>考古学・博物館資料のデジタル化は記録、保存、公開共有の新しいあり方や利用者の特別な体験をもたらす。博物館DX（デジタルトランスフォーメーション）の背景や考え方、世界的な動向や日本での取り組みの現状がわかる初めての書!　多くの企業による新たな技術やサービスも紹介!</t>
  </si>
  <si>
    <t>博物館とコレクション管理　２冊セット</t>
    <phoneticPr fontId="16"/>
  </si>
  <si>
    <t>金山喜昭</t>
  </si>
  <si>
    <t>多くの博物館が抱える「コレクションの保管と活用」「収蔵庫不足」などの諸問題を、現場に立つ学芸員と、博物館学の研究者がともに考える。「博物館とコレクション管理（2023・増補改訂版）」と、「博物館の収蔵庫問題と新たなコレクション管理（2024）」の２冊セット。</t>
  </si>
  <si>
    <t>大正天皇実録　補訂版　既刊６冊（第一〜第六）</t>
    <phoneticPr fontId="16"/>
  </si>
  <si>
    <t>9784642029506</t>
  </si>
  <si>
    <t>戦国期細川権力の研究</t>
  </si>
  <si>
    <t>馬部隆弘</t>
  </si>
  <si>
    <t>細川政元の暗殺を機に始まる細川京兆家の分裂・抗争は、結果としてその配下たちの成長をもたらす。三好長慶らは、なぜ次々に台頭したのか。発給文書を徹底的に編年化し、京兆家内衆の成長過程を解明。畿内の荘園領主や地域社会との関係も視野に入れ、細川氏から三好氏への権力の変容を論じた注目の書。</t>
  </si>
  <si>
    <t>2018年10月</t>
  </si>
  <si>
    <t>Ａ５・808ページ</t>
  </si>
  <si>
    <t>9784642043649</t>
  </si>
  <si>
    <t>日蘭貿易の歴史的展開</t>
  </si>
  <si>
    <t>近世後期、長崎に来航したオランダ船の積荷物を軸に、日蘭貿易の構造の変遷を歴史的に解明。ウニコール（薬品）などを事例に、私的貿易品である脇荷物の輸入と取引の実態を明らかにする。さらに、会所貿易から自由貿易へと向かう幕末期における取引形態の変容過程を、日蘭双方の史料を照合して考察。</t>
  </si>
  <si>
    <t>Ａ５・592ページ</t>
  </si>
  <si>
    <t>9784790717959</t>
  </si>
  <si>
    <t>愛と孤独のフォルクローレ</t>
  </si>
  <si>
    <t>相田豊</t>
  </si>
  <si>
    <t>アンデス—アマゾンを往復し、出会った、孤独の思考——南米ボリビアで「新しい音楽」として興隆したフォルクローレ。音楽家たちは、個人の物語を愛し、他者の音を聴かず、堂々と嘘を楽しむ…。共に演奏し、木を伐り、考える中で導かれた、ポスト関係論の人類学。</t>
  </si>
  <si>
    <t>四六・352ページ</t>
  </si>
  <si>
    <t>怪異・妖怪・予言獣の世界5冊セット</t>
  </si>
  <si>
    <t>妖怪はなぜ生まれたかー新刊『怪異から妖怪へ』（東アジア恠異学会編）他、妖怪や怪異そして予言獣の世界に触れるセット。『江戸の怪談 近世怪異文芸論考』（近藤瑞木）、『怪異をつくる 日本近世怪異文化史』（木場貴俊）、『予言獣大図鑑』（長野栄俊他）、『特撮に見えたる妖怪』（式水下流）。</t>
  </si>
  <si>
    <t>9784772231275</t>
  </si>
  <si>
    <t>耕地開発と景観の自然環境学</t>
  </si>
  <si>
    <t>橋本直子</t>
  </si>
  <si>
    <t>近世における新田開発と河道改変にはどのような関係がみられるのか。17～19世紀の耕地開発景観を絵図や史資料，地形図，空中写真を用いて復原し，長期の気候変動の中で変化した河川環境と開発との相互関係を見出す試み。図表120点。</t>
  </si>
  <si>
    <t>2010年2月刊行</t>
  </si>
  <si>
    <t>9784621310168</t>
  </si>
  <si>
    <t>経済地理学事典</t>
  </si>
  <si>
    <t>経済地理学会　編</t>
  </si>
  <si>
    <t>多様な視点から産業・地域の分析を行い、現代社会の産業構造変化、地域問題、地域政策、環境問題、国際化などのテーマについて研究の先端と理論的課題を広く取り上げる。</t>
  </si>
  <si>
    <t>9784750358604</t>
  </si>
  <si>
    <t>ラテンアメリカのLGBT</t>
  </si>
  <si>
    <t>畑惠子 編著</t>
  </si>
  <si>
    <t>ラテンアメリカ諸国はLGBT権利保障の「先進地域」であるが、日本では紹介されることも少ない。本書はラテンアメリカのLGBTの学術書として、同地域のLGBTの権利をめぐる力学を明らかにし、国内の学術研究・社会的議論に資することを目的としている。</t>
  </si>
  <si>
    <t>A5判　292ページ</t>
  </si>
  <si>
    <t>高林秀明</t>
  </si>
  <si>
    <t>9784875025689</t>
  </si>
  <si>
    <t>奴隷たちの秘密の薬</t>
  </si>
  <si>
    <t xml:space="preserve">医学が「科学」になろうとしていた18世紀のカリブ海植民地。植物を使いこなし、独自の治療法を編み出した奴隷や先住民。彼らの医療知識を評価する一方で、その秘密を開示させようとするヨーロッパ人医師。知をめぐる交流と葛藤、搾取と抵抗の相互関係を科学史家ロンダ・シービンガーが分析する。 </t>
  </si>
  <si>
    <t>9784788720046</t>
  </si>
  <si>
    <t xml:space="preserve">70年代講演録から読み解く 楽観の時代 </t>
  </si>
  <si>
    <t xml:space="preserve">危機の中で日本はいかに生きようとしてきたのか——第一線で活躍した政治家・財界人の講演録から1970年代を読み解く。戦後日本を丁寧に振り返りながら、70年代の再定義を試みる「御厨貴×村井良太対談」や充実した解説も収録。今を生きる政治・経済の専門家から学生に至るまで必読の書。 </t>
  </si>
  <si>
    <t>２０２４年12月</t>
  </si>
  <si>
    <t>9784787235473</t>
  </si>
  <si>
    <t>〈メガイベントの遺産〉の社会学</t>
  </si>
  <si>
    <t>石坂友司、小澤考人、金子史弥、山口理恵子　編著</t>
  </si>
  <si>
    <t>私たちは東京二〇二〇オリンピック・パラリンピック競技大会というメガイベントとどのように向き合ったのか。オリパラの現代的な構造や役割を押さえ、大会の理念、政治、インフラ、都市、競技場、ボランティア、ホストタウンなどの事例から、正負両面のレガシー（遺産）を多角的に検証する。</t>
  </si>
  <si>
    <t>A5・348ページ</t>
  </si>
  <si>
    <t>9784790717942</t>
  </si>
  <si>
    <t>「みんな」って誰？—災間と過疎をのびのび生きる</t>
  </si>
  <si>
    <t>宮本匠</t>
  </si>
  <si>
    <t>人口減少と高齢化が進む社会で、災害に見舞われた地域は活力をどう取り戻したか。「みんな」（＝空気）の力を知り、右肩下がりの時代を豊かに生きるための実践的ガイド。20年にわたる実践研究に基づき、組織と自分を変える新しい視点を提供。</t>
  </si>
  <si>
    <t>9784571420849</t>
  </si>
  <si>
    <t>障害児の虐待死問題</t>
  </si>
  <si>
    <t>川﨑二三彦　編著</t>
  </si>
  <si>
    <t>（副題）事例の分析と障害児支援・家族支援&lt;000D&gt;　障害が虐待の動機や要因になることがある。児童虐待死の検証報告の蓄積から障害児の虐待死事例を抽出・分析。その実態と支援の状況を明らかにし、障害児の虐待防止を考える。</t>
  </si>
  <si>
    <t>9784571410789</t>
  </si>
  <si>
    <t>アートベース・リサーチ・ハンドブック</t>
  </si>
  <si>
    <t>パトリシア・リーヴィー／岸磨貴子、川島裕子、荒川歩、三代純平　監訳</t>
  </si>
  <si>
    <t>創造的なアートの手法を活用し研究課題に取り組む実践が、学問領域を超えて進展しつつある。様々な表現形式を駆使した実例をもとにその哲学から方法、評価までを展望する。</t>
  </si>
  <si>
    <t>B5・810ページ</t>
  </si>
  <si>
    <t>9784571410697</t>
  </si>
  <si>
    <t>加速する社会</t>
  </si>
  <si>
    <t>ハルトムート・ローザ／出口剛司　監訳</t>
  </si>
  <si>
    <t>（副題）近代における時間構造の変容&lt;000D&gt;　近代の技術革新は、なぜ人々を時間欠乏から解放しないのか？　近代社会のパラドクスに潜む加速の論理を解明し、その起源や個人・集団の生への影響を考察した理論書の待望の邦訳！</t>
  </si>
  <si>
    <t>9784831877833</t>
  </si>
  <si>
    <t>国際理解には宗教がほぼ半分</t>
  </si>
  <si>
    <t>三木英</t>
  </si>
  <si>
    <t>「日本社会の盲点に光が当たっている」（釈徹宗氏）。技能実習生をはじめ、増加しつつある身の回りの外国出身者がどんな人なのか、どんな暮らしをしているのか気になりませんか？その信仰を理解することが一番の近道です。</t>
  </si>
  <si>
    <t>9784589043757</t>
  </si>
  <si>
    <t>家族と病い</t>
  </si>
  <si>
    <t>比較家族史学会　監修／田間泰子、土屋敦　編</t>
  </si>
  <si>
    <t>シリーズ［〈家族〉のかたちを考える］第2巻。〈病い〉という視点から家族の変容を捉え、近代化が「家族と病い」に与えた影響と現代の課題を考察し、家族の本質に迫る。</t>
  </si>
  <si>
    <t>9784589043665</t>
  </si>
  <si>
    <t>日本の内航海運と事故防止</t>
  </si>
  <si>
    <t>竹本七海</t>
  </si>
  <si>
    <t>自動車・鉄道など貨物輸送の約4割を占めている内航海運。内航海運のこれまでの歩みや国の海運政策を振り返り、内航海運業が抱える問題や特質を明らかにする。また船舶事故や労働災害、安全確保に関する公的制度を分析・検討のうえ、事業者による事故防止に向けた課題と展望を示す。</t>
  </si>
  <si>
    <t>9784621308875</t>
  </si>
  <si>
    <t>ジェンダー事典</t>
  </si>
  <si>
    <t>ジェンダー事典編集委員会　編</t>
  </si>
  <si>
    <t>「ジェンダー」に関する基本的なトピックから、学術・研究上、また日常生活における身近なトピックまで、全18章345項目で網羅的に解説。</t>
  </si>
  <si>
    <t>9784621307540</t>
  </si>
  <si>
    <t>環境社会学事典</t>
  </si>
  <si>
    <t>環境社会学会　編</t>
  </si>
  <si>
    <t>人間社会とその周辺の自然環境との相互作用を社会や人々の側から検討する学問である「環境社会学」。多くのリスクに直面している時代だからこそ社会にとって重要な意味を持つ、環境社会学の視座やアプローチ、これまでの研究蓄積、そして今後の展開を収載している。</t>
  </si>
  <si>
    <t>9784623096299</t>
  </si>
  <si>
    <t>新しい地域福祉の「かたち」をつくる</t>
  </si>
  <si>
    <t>伊藤葉子、川村岳人、中田雅美、橋川健祐、三好禎之　編著</t>
  </si>
  <si>
    <t>５つのテーマ（コミュニティ・居住福祉・地域共生社会・地域包括ケア・専門職性）を、日本を含むアジアの事例を基に分析。「福祉コミュニティ」を創造する上でソーシャルワーカーなどの専門職が果たすべき役割と特に重視すべき支援対象を、ソーシャルインクルージョンを踏まえ考察。</t>
  </si>
  <si>
    <t>A5判・414ページ</t>
  </si>
  <si>
    <t>9784623096749</t>
  </si>
  <si>
    <t>ジェンダーと平等</t>
  </si>
  <si>
    <t>金子勇、吉原直樹　代表編者/江原由美子　編著</t>
  </si>
  <si>
    <t>最前線で活躍する社会学者たちが、社会問題や社会運動等の現実社会の動きや、他の学術領域の研究にも言及しつつ、社会理論や労働、移民やセクシュアリティの各分野でその変革の経路を辿りなおすとともに、今後の展望を描き出していく。</t>
  </si>
  <si>
    <t>9784623097753</t>
  </si>
  <si>
    <t>ネットワークとしてのソーシャル・キャピタル</t>
  </si>
  <si>
    <t>ナン・リン、カレン・クック、ロナルド・Ｓ・バート　編著/渡辺深　訳</t>
  </si>
  <si>
    <t>世界的に活躍する研究者が集い、理論と実践の両面においてその研究成果を問うた古典的論集。ネットワークとの関連に着目しつつソーシャル・キャピタル概念の理論的基盤を確認したうえで、労働市場やコミュニティなどを対象とした領域で実証研究を展開し、この概念が持つ豊かな可能性を明らかにする。</t>
  </si>
  <si>
    <t>A5判・３１２ページ</t>
  </si>
  <si>
    <t>A5判・３１４ページ</t>
  </si>
  <si>
    <t>A5判・２６４ページ</t>
  </si>
  <si>
    <t>9784750358420</t>
  </si>
  <si>
    <t>リベラルな帝国アメリカのソーシャル・パワー</t>
  </si>
  <si>
    <t>牧田東一 著</t>
  </si>
  <si>
    <t>アメリカのフォード財団のインド、インドネシア、ビルマ、日本などアジア各国での1950年から1970年代における活動・介入について、その背景や意図を膨大な資料に基づき分析。リベラルな帝国アメリカのソーシャルパワーを概念化した貴重な一冊。</t>
  </si>
  <si>
    <t>A5判 644ページ</t>
  </si>
  <si>
    <t>9784877988678</t>
  </si>
  <si>
    <t>和歌山カレーヒ素事件 判決に見る裁判官の不正</t>
  </si>
  <si>
    <t>河合潤　著</t>
  </si>
  <si>
    <t>「和歌山毒物カレー事件」は、和歌山地裁で死刑判決（2002年）が下され、最高裁（2009年）で死刑が確定した。本書では、分析化学の研究者である河合潤・元京都大学教授が、第一審から最高裁までの判決理由をつぶさに検討し、裁判官によってつくられた冤罪であることを証明する。</t>
  </si>
  <si>
    <t>A5・152ページ</t>
  </si>
  <si>
    <t>9784877988708</t>
  </si>
  <si>
    <t>だから、ワタシは「罪に問われた人たち」と生きる。</t>
  </si>
  <si>
    <t>木下大生、丸山泰弘　編著</t>
  </si>
  <si>
    <t>罪を犯し刑務所に入所した人は、出所後は地域社会で生活を送ることになる。そういった人たちと関わろうとするソーシャルワーカー、公認心理師・臨床心理士、刑事弁護人、依存症当事者・依存症回復施設職員、刑務官（元）・看護師、研究者（犯罪学・刑事政策）による対談を収録。</t>
  </si>
  <si>
    <t>9784877988753</t>
  </si>
  <si>
    <t>あなたの「?」は人権問題かもしれない</t>
  </si>
  <si>
    <t>ヒューマンライツ・ナウ　編／阿部浩己、小川隆太郎　責任編集</t>
  </si>
  <si>
    <t xml:space="preserve">「自分の命や体を守る」といった身の回りの事柄から、「平和で自由な社会で暮らす」といった世界情勢まで、32個の疑問について、それを正そうとすることが国際人権基準によっても認められるものであることを明らかにする。 </t>
  </si>
  <si>
    <t>9784877988739</t>
  </si>
  <si>
    <t>法廷弁護士</t>
  </si>
  <si>
    <t>リチャード・ズィトリン　著／村岡啓一　訳</t>
  </si>
  <si>
    <t>著者の40年に及ぶ弁護士としてのキャリアを通じて経験した、有色人種に対するアメリカの司法制度に内在する差別を浮き彫りにする事件の推移や裏事情を書き記した。不条理で構造的な人種差別に直面しながらも、果敢に権力に立ち向かう人とそれを支えた法廷弁護士たちの物語。</t>
  </si>
  <si>
    <t>9784877988715</t>
  </si>
  <si>
    <t>消費者は弱くてもろい、だからこそ強くなれる</t>
  </si>
  <si>
    <t>住田浩史、髙嶌英弘、坂東俊矢　著</t>
  </si>
  <si>
    <t>消費者が「弱くてもろい」存在であることを前提に、消費者法の重要な考え方をできるだけわかりやすく解説。今、問題となっている消費者取引に関する被害を事例として取り上げ、それについて、消費者法を専門とする研究者、法律実務家の３人で、その問題点や解決方法について率直に語る。</t>
  </si>
  <si>
    <t>9784877988692</t>
  </si>
  <si>
    <t>袴田事件 死刑から無罪へ</t>
  </si>
  <si>
    <t>小石勝朗　著</t>
  </si>
  <si>
    <t>再審で無罪判決——袴田事件は1966年の事件発生以来58年ぶりに雪冤を果たした。再審無罪までの審理の経過、袴田巖さんとお姉さんの雪冤の足跡と支援者の活動を追い、捜査や裁判の問題点を改めて検証する。再審法の不備をはじめ、50年以上前の死刑冤罪が現代に提起する教訓を浮き彫りにする。</t>
  </si>
  <si>
    <t>9784877988685</t>
  </si>
  <si>
    <t>手錠腰縄による被疑者・被告人の拘束</t>
  </si>
  <si>
    <t>山下潔　著</t>
  </si>
  <si>
    <t>日本における手錠腰縄の歴史、手錠腰縄に関する法規、諸外国の事情、手錠腰縄国賠訴訟の成果などを収録し、個人の尊厳と無罪推定の権利を踏みにじる手錠腰縄による拘束を廃止するために、弁護人や法曹関係者は何をなすべきかを提言する。</t>
  </si>
  <si>
    <t>9784771038691</t>
  </si>
  <si>
    <t>紛争後社会と和解</t>
  </si>
  <si>
    <t>月村太郎　編著</t>
  </si>
  <si>
    <t>紛争解決、国家建設のモデルの先鞭をつけたボスニアの現在から得られた知見は、様々な紛争後社会を考察する際に、貴重な手がかりを与えてくれるだろう。本書では紛争後ボスニアにおける和解の可能性を探り、現状を他の国との比較を通して立体的に描き出す。</t>
  </si>
  <si>
    <t>9784771036833</t>
  </si>
  <si>
    <t>パブリックマネジメント</t>
  </si>
  <si>
    <t>マーク・H・ムーア／松野憲治　訳</t>
  </si>
  <si>
    <t>国内外の社会・経済の不確実性が高まる中で，パブリックマネージャーに求められる役割とは？豊富なケーススタディを通じて、政策決定の責任を負う行政官が、政策によって実現されるべき「公的価値」をどのように定め、その実現に向けて何をすべきかについての考え方の枠組みを提示する。</t>
  </si>
  <si>
    <t>9784845118953</t>
  </si>
  <si>
    <t>西谷敏著作集　第４巻　規制が支える自己決定</t>
  </si>
  <si>
    <t>国家法、集団的自治、自己決定の最適な組み合わせによる労働法的規制システムの構想。労働条件決定の主体としての労働者の「自己決定」とは？</t>
  </si>
  <si>
    <t>9784845118960</t>
  </si>
  <si>
    <t>西谷敏著作集　第５巻　ディーセント・ワークと労働者の人権</t>
  </si>
  <si>
    <t>労働は人間にとっていかなる意味をもつのかから雇用（政策）のあり方を考える。人間にとって「働く」ことはいかなる意味をもつのか。労働法と労働運動の視野からは、労働の基本的価値を最大化し、ネガティブな面を最小化すること、可能なかぎりディーセントなものにすることが課題になる。</t>
  </si>
  <si>
    <t>9784845119097</t>
  </si>
  <si>
    <t>労働者が円満退職するための法律実務</t>
  </si>
  <si>
    <t xml:space="preserve">嶋﨑量 </t>
  </si>
  <si>
    <t>退職する場合のトラブルの多くが解雇であり、労働者はその解雇の無効を争うのが一般的である。近年では人手不足で会社を辞めたくても辞められないといった相談や、若者の高い離職率などの背景がある。退職代行の問題など、現代的紛争を詳しく解説する。</t>
  </si>
  <si>
    <t>A5判並製・376ページ</t>
  </si>
  <si>
    <t>9784845119103</t>
  </si>
  <si>
    <t>残業代の法律実務</t>
  </si>
  <si>
    <t>渡辺輝人</t>
  </si>
  <si>
    <t>残業代請求における「割増賃金」の算定や「固定残業代」などについても紹介し、相談から請求までの実務を詳しく解説する。残業代請求における「割増賃金」の算定や「固定残業代」などについても紹介し、最新の理論で、相談から請求までの実務を詳しく解説する。</t>
  </si>
  <si>
    <t>A5判並製・438ページ</t>
  </si>
  <si>
    <t>9784797223958</t>
  </si>
  <si>
    <t>不当利得法〔全訂第2版〕〔法律学の森〕</t>
  </si>
  <si>
    <t>藤原正則</t>
  </si>
  <si>
    <t>2002年初版以来の待望の改訂版。債権法改正，物権法改正，相続法改正などにあわせて内容を整理、新しい判例、学説を考慮した、待望の最新改訂版。わが国の学説が影響を受けたドイツ法の近年の研究成果も取り入れつつ、ドイツ法理論の背後にある歴史的経緯・目的も併せて明らかにする。</t>
  </si>
  <si>
    <t>A5変・572ページ</t>
  </si>
  <si>
    <t>新国際人権法講座（全7巻）</t>
    <phoneticPr fontId="16"/>
  </si>
  <si>
    <t>国際人権法学会</t>
  </si>
  <si>
    <t>激動の世界における人権規範の実相･実施を分析、有機的・統合的な人権秩序形成への学問的到達点を示す。国際人権法学会創立30周年記念企画「新国際人権法講座」全7巻。編者　1巻：小畑郁・山元一／2巻：小畑郁・山元一／3巻：近藤敦／4巻：申惠丰／5巻：申惠丰／6巻：阿部浩己／7巻：大津浩</t>
  </si>
  <si>
    <t>各巻　A5変・260～336ページ</t>
  </si>
  <si>
    <t>9784502520013</t>
  </si>
  <si>
    <t>大系租税法〈第５版〉</t>
  </si>
  <si>
    <t>水野忠恒</t>
  </si>
  <si>
    <t>法改正の歴史的経緯に言及しつつ、主要な論点および重要な判例の意義については、論文的ともいえる詳しい記述を行い、「国際課税」「地方税」も含む租税法の全体像を解説。</t>
  </si>
  <si>
    <t>Ａ５判・1032ページ</t>
  </si>
  <si>
    <t>9784589043733</t>
  </si>
  <si>
    <t>安全保障</t>
  </si>
  <si>
    <t>山本龍彦　監修／石井由梨佳　編</t>
  </si>
  <si>
    <t>シリーズ［講座 情報法の未来をひらく：AI時代の新論点］第7巻。情報のデジタル化により安全保障上の脅威の形が変化するなか、国・事業者・市民との関係も構造的に変容している。社会の基盤である価値や原理の実現と、実態とのギャップをいかに克服するのか。専門家が国内外の視点から論じる。</t>
  </si>
  <si>
    <t>9784621310243</t>
  </si>
  <si>
    <t>公共政策学事典</t>
  </si>
  <si>
    <t>日本公共政策学会　編</t>
  </si>
  <si>
    <t>社会問題の解決策の指針・方針,あるいは手段・方法たる(公共)政策を研究対象とし、問題の解決に向けた分析をも志向している学問「公共政策学」の本格的な事典。</t>
  </si>
  <si>
    <t>A5・604ページ</t>
  </si>
  <si>
    <t>9784621310250</t>
  </si>
  <si>
    <t>EU百科事典</t>
  </si>
  <si>
    <t>羽場久美子、田中素香、中西優美子　編</t>
  </si>
  <si>
    <t>欧州統合の取り組みをEUを軸に法律・経済・政治社会に加え、それを支える広範な市民意識や文化・芸術・宗教・アイデンティティなど、様々な側面から探求する事典。</t>
  </si>
  <si>
    <t>A5・670ページ</t>
  </si>
  <si>
    <t>A5判・７０８ページ</t>
  </si>
  <si>
    <t>A5判・４５６ページ</t>
  </si>
  <si>
    <t>9784274232855</t>
  </si>
  <si>
    <t>はじめての実験経済学 —やさしくわかる意思決定の特徴—</t>
  </si>
  <si>
    <t>亀井憲樹</t>
  </si>
  <si>
    <t>実験経済学の入門書。経済学における仮説の妥当性や人々の行動や意思決定の原理を、実験を通じて明らかにする学問。その手法を概説するとともに、実験が適用された多くの事例を紹介し、経済学の基礎と経済実験の適用限界をやさしく解説する。実験経済学のトレンドを踏まえ学術的な正確さを心掛けた。</t>
  </si>
  <si>
    <t>9784771010031</t>
  </si>
  <si>
    <t>覇権後の国際政治経済学</t>
  </si>
  <si>
    <t>ロバート・コヘイン／石黒馨、小林誠　訳</t>
  </si>
  <si>
    <t>情報の非対称性・限定合理性等の用語を駆使して国際政治経済学の新しい分析手法を提示、また一国によるヘゲモニーが成立し難くなった今日の分権的な国際社会において、国際レジーム（原則・規範・意思決定手続等の集合）が果たす役割を解明した不朽の名著の完訳。</t>
  </si>
  <si>
    <t>1998年8月刊行</t>
  </si>
  <si>
    <t>A5・362ページ</t>
  </si>
  <si>
    <t>9784771038653</t>
  </si>
  <si>
    <t>市場と政府を越えて</t>
  </si>
  <si>
    <t>厲以寧／荒山裕行　監訳／丁紅衛　訳</t>
  </si>
  <si>
    <t>近代化のプロセスにおける市場と政府の間にあるもう一つの力として「慣習とモラル」の役割を解明し、これからの中国経済の持続的発展について考察する。原著は2013年に第五回国家図書賞を受賞。その他、孫冶方経済学賞、国家教育委員会科学研究一等賞など多くの賞を受賞。</t>
  </si>
  <si>
    <t>新版 資本論　＜全12冊セット＞</t>
    <phoneticPr fontId="16"/>
  </si>
  <si>
    <t>カール・マルクス 著／日本共産党中央委員会社会科学研究所 監修</t>
  </si>
  <si>
    <t>マルクス自身の研究の発展史を余すところなく反映。諸草稿の刊行と研究の発展を踏まえ、エンゲルスによる編集上の問題点も検討し、訳文、訳語、訳注を全体にわたって改訂。＜総目次＞＜文献索引＞はもちろん、800人を超える＜人名索引＞も収録。マルクスの理論的発展を考慮した内容区分の全12冊。</t>
  </si>
  <si>
    <t>Ａ５判・平均350ページ</t>
  </si>
  <si>
    <t>9784502517419</t>
  </si>
  <si>
    <t>財務諸表監査の基礎概念</t>
  </si>
  <si>
    <t>林隆敏 編著</t>
  </si>
  <si>
    <t>監査の領域で研究成果がもっとも蓄積されている財務諸表監査に限定し、様々な課題を解決するための参照枠を提示。基礎的概念を適切に定義し、今後の研究・教育の発展に寄与。</t>
  </si>
  <si>
    <t>2024年12月刊</t>
  </si>
  <si>
    <t>Ａ５判・500ページ</t>
  </si>
  <si>
    <t>9784502519413</t>
  </si>
  <si>
    <t>レベニュー・マネジメントの理論と展開</t>
    <phoneticPr fontId="16"/>
  </si>
  <si>
    <t>片岡洋人</t>
  </si>
  <si>
    <t>「コスト＜販売価格＜顧客にとっての価値」の関係を通じ、顧客にいかなる価値提案をして、どう収益性を作り込むかを探求し、「価値主導型原価計算」を提唱。2025年度日本管理会計学会学会賞受賞（文献賞）。</t>
  </si>
  <si>
    <t>Ａ５判・272ページ</t>
  </si>
  <si>
    <t>9784502502514</t>
  </si>
  <si>
    <t>直接原価計算論—学説の変遷とわが国での展開</t>
  </si>
  <si>
    <t>高橋賢</t>
  </si>
  <si>
    <t>Harris、Marple、Wright、Horngrenの４人の泰斗の学説を分析して、また戦後の日本固有の展開を描き出すことにより、直接原価計算の本質を解明。2025年度日本原価計算研究学会学会賞受賞（著作賞）。</t>
  </si>
  <si>
    <t>2024年7月刊</t>
  </si>
  <si>
    <t>A5判・240ページ</t>
  </si>
  <si>
    <t>9784502502811</t>
  </si>
  <si>
    <t>地域銀行の償却・引当—制度と実証</t>
  </si>
  <si>
    <t>梅澤俊浩</t>
  </si>
  <si>
    <t>日本の制度的枠組みのもとでの銀行経営者の償却・引当に関するインセンティブ構造を明らかにしたうえで、地域銀行経営者の償却・引当行動に関する経験的証拠を提示。2025年度日本会計研究学会太田・黒澤賞受賞。</t>
  </si>
  <si>
    <t>2024年6月刊</t>
  </si>
  <si>
    <t>A5判・388ページ</t>
  </si>
  <si>
    <t>9784492315613</t>
  </si>
  <si>
    <t>国際マクロ経済学</t>
  </si>
  <si>
    <t>ステファニー・シュミット＝グローエ、マーティン・ウリベ、マイケル・ウッドフォード／濱野正樹　訳</t>
  </si>
  <si>
    <t>ミクロ的基礎付け、最適化、動学など現在の経済学研究に沿ったアプローチで説明する、国際マクロ経済学の最もスタンダードなテキスト。大学院博士課程レベルへの橋渡しにも最適。</t>
  </si>
  <si>
    <t>Ａ５・544ページ</t>
  </si>
  <si>
    <t>9784815810979</t>
  </si>
  <si>
    <t>社会をつくった経済学者たち</t>
  </si>
  <si>
    <t>藤田菜々子</t>
  </si>
  <si>
    <t>スウェーデン・モデルの構想から展開へ　 福祉先進国の礎を築いた経済学者たち。ケンブリッジ学派と双璧をなしたスウェーデン経済学の全体像を、政治・世論との深いかかわりとともに解明、福祉国家への合意を導いた決定的役割と、現代におけるその変容までを鮮やかに描き出す。2025年4月増刷。</t>
  </si>
  <si>
    <t>9784621309155</t>
  </si>
  <si>
    <t>ウィルツ＆木村　サービス・マーケティング</t>
  </si>
  <si>
    <t>ウィルツ, J.、木村達也</t>
  </si>
  <si>
    <t>『ラブロック&amp;ウィルツのサービス・マーケティング』に、より日本人読者向けに事例を加筆し翻訳したサービス・マーケティングの定番テキスト。原書第9版ではサービスロボットやAIなどのテクノロジー面、カスタマーフィードバックを得るためのツールの発展など新たな内容が盛り込まれております。</t>
  </si>
  <si>
    <t>9784623098354</t>
  </si>
  <si>
    <t>日本の製紙業における合併効果</t>
  </si>
  <si>
    <t>上田雅弘</t>
  </si>
  <si>
    <t>日本の製紙業界では1990年代に大規模な水平合併が繰り返され市場の寡占化が進んでいる。本書は合併行動の成否について、この製紙業界をフィールドに、収益性・生産性・効率性の側面から、寡占市場の理論モデルを用いて整理し、計量的に効果の実証と評価に挑む労作である。</t>
  </si>
  <si>
    <t>9784757610958</t>
  </si>
  <si>
    <t>源氏物語全解読　第一巻　桐壺　帚木　空蟬　夕顔</t>
  </si>
  <si>
    <t>全十一巻、第一回配本。古典文学の研究者、学習者に必備の書。特徴1．『源氏物語』の一文ごとに、正確に現代語に移した解読文を示し、なぜそのように解読されるのか、文法的な説明を付し、自明でない語法には、必ず類例をあげて説明する。</t>
  </si>
  <si>
    <t>9784757611092</t>
  </si>
  <si>
    <t>源氏物語全解読　第二巻　若紫　末摘花　紅葉賀　花宴</t>
  </si>
  <si>
    <t>全十一巻、第二回配本。古典文学の研究者、学習者に必備の書。特徴2．『湖月抄』を底本とし、同格構文は角括弧で、挿入句は丸括弧で示すなど、原文の構造を把握しやすく工夫。</t>
  </si>
  <si>
    <t>9784757611054</t>
  </si>
  <si>
    <t>中国語との比較による日本語の漢語の意味史的研究</t>
  </si>
  <si>
    <t>栾　竹民</t>
  </si>
  <si>
    <t>漢語の意味変化及びその要因の法則性を探るべく、中日両国語の比較を基軸に、文献を時代別・文章ジャンル別に分かち精査、用例の形態及び表記と意味との相関性を考慮しながら共時的かつ通時的に分析・考究した。</t>
  </si>
  <si>
    <t>A5・808ページ</t>
  </si>
  <si>
    <t>9784757610804</t>
  </si>
  <si>
    <t>常陸國風土記註解</t>
  </si>
  <si>
    <t>民の生活を基本とした、孝徳天皇による改新の理想政治の実例提示を特質とする本文を整定、訓読・現代語訳を付す。語史・音韻学・訓点学・史学・木簡学・植物学等々の諸成果・研究史に基づく、最新の註解を提示。</t>
  </si>
  <si>
    <t>2024年１月刊行</t>
  </si>
  <si>
    <t>A5・584ページ</t>
  </si>
  <si>
    <t>杜甫詩注　第Ⅰ期（全10巻）</t>
    <phoneticPr fontId="16"/>
  </si>
  <si>
    <t>吉川幸次郎／興膳宏　編</t>
  </si>
  <si>
    <t>〈詩聖〉杜甫、約1400首の全詩集。年代ごとに編成し、よみ下し・日本語訳と一言一句にわたる詳細な注釈で、その詩情を精究する。第Ⅰ期では全20冊の前半、詩人の成都滞在時代までを収録。現代日本の学術文化に大きな足跡を残した中国文学者・吉川幸次郎のライフワークが、新編集で蘇る。</t>
  </si>
  <si>
    <t>2012年11月～2016年8月刊行</t>
  </si>
  <si>
    <t>A5・3892ページ（全10巻）</t>
  </si>
  <si>
    <t>一冊で読む日本の近代詩500/現代詩200　セット</t>
    <phoneticPr fontId="16"/>
  </si>
  <si>
    <t>伊勢物語古注釈大成　全7巻</t>
    <phoneticPr fontId="16"/>
  </si>
  <si>
    <t>中世王朝物語全集　17、18　夢の通ひ路物語　上下（２巻）</t>
    <phoneticPr fontId="16"/>
  </si>
  <si>
    <t>9784868030119</t>
  </si>
  <si>
    <t>藤原家経集 源頼実集 全釈</t>
  </si>
  <si>
    <t>久保木哲夫・加藤静子・平安私家集研究会</t>
  </si>
  <si>
    <t>藤原家経は、儒者歌人。家集からは伊勢大輔や能因等との親交、頼通時代の万葉集受容の一端が明らかになる。源頼実は、和歌六人党の一人に数えられるが、三十歳で夭折。最善本を底本とした注釈によって従来の歌序が訂正され、真の姿が出現。源氏物語や先行詩歌を貪欲に摂取する姿勢が浮かび上がる。</t>
  </si>
  <si>
    <t>9784868030126</t>
  </si>
  <si>
    <t>古事記の成立　［歌と散文］の表現史</t>
  </si>
  <si>
    <t>居駒永幸</t>
  </si>
  <si>
    <t>なぜ史書に歌が書かれるのか。歌そのものが宮廷の出来事を伝える歴史叙述だったからである。歌が物語化され、散文が生成してくる。説話や物語に古代歌謡が結合したり、はめ込まれたとする独立歌謡転用論は、もはや通用しない。『古事記』成立と深く結びつく、特異な現象を解明する。</t>
  </si>
  <si>
    <t>9784868030102</t>
  </si>
  <si>
    <t>長門本平家物語の新研究</t>
  </si>
  <si>
    <t>松尾葦江　編</t>
  </si>
  <si>
    <t>長門本とは何か。伝来をさかのぼった先に見えるのは——どのように流動、変貌し、受容されてきたのか。平家物語研究の前進に向けて、これからの指針となる論考群。調査に必携！ 伝本全ての一覧を収録、新出本の書誌情報も網羅。</t>
  </si>
  <si>
    <t>9784868030096</t>
  </si>
  <si>
    <t>聞書集考論　西行家集の脱領域研究</t>
  </si>
  <si>
    <t>宇津木言行</t>
  </si>
  <si>
    <t>西行の真の姿とは。『聞書集』の総体を論じた待望の研究書。文学研究に立脚した作品読解を基礎としつつ、歴史・民俗・宗教などさまざまな分野に越境。『聞書集』を端緒として、西行とその和歌の全体像に多角的視点から迫る。</t>
  </si>
  <si>
    <t>9784868030140</t>
  </si>
  <si>
    <t>『源氏物語』創成と記憶　平安から江戸まで</t>
  </si>
  <si>
    <t>渡邉裕美子・田渕句美子　編著</t>
  </si>
  <si>
    <t>未来へつなぐ。物語誕生の時代から江戸時代後期、そして現代にいたるまで、『源氏物語』は何を創造し、どのように伝播して、人々に共有される記憶となり、そこから何が新たに創造されたのか。『源氏物語』という作品そのものの特質・存在を捉え返す。</t>
  </si>
  <si>
    <t>図鑑 モノから読み解く王朝絵巻　全３巻（分売可）</t>
    <phoneticPr fontId="16"/>
  </si>
  <si>
    <t>9784798501444</t>
  </si>
  <si>
    <t>福原麟太郎著作目録</t>
  </si>
  <si>
    <t>藤井　哲 編著</t>
  </si>
  <si>
    <t>英文学研究者で、随筆家としてもおよそ200点の作品を遺した福原麟太郎（1894-1981)。初心者に懇切な手解きをする天性の文学教師でもあった。次世代に彼の文業とその魅力を語り継ぎ、英文学の面白さへと誘うべく刊行された「読む」目録。&lt;000D&gt;第8回ゲスナー賞「目録・索引」部門銀賞受賞。</t>
  </si>
  <si>
    <t>2014年12月刊行</t>
  </si>
  <si>
    <t>A4判・784ページ</t>
  </si>
  <si>
    <t>英国十八世紀文学叢書 〈全６巻〉</t>
    <phoneticPr fontId="16"/>
  </si>
  <si>
    <t>加賀乙彦長篇小説全集　全十八巻</t>
    <phoneticPr fontId="16"/>
  </si>
  <si>
    <t>加賀乙彦</t>
  </si>
  <si>
    <t>リアリズムとフィクションを接合した築き上げた、加賀乙彦の長篇小説を集成。収録作品『フランドルの冬』『荒地を旅する者たち』『帰らざる夏』『宣告（上下）』『錨のない船』『湿原（上下）』『ザビエルとその弟子／高山右近／殉教者』『永遠の都（全4巻）』『雲の都（全５巻）』　※分売可</t>
  </si>
  <si>
    <t>2024年12月完結</t>
  </si>
  <si>
    <t>四六・各巻500ページ前後</t>
  </si>
  <si>
    <t>9784473045867</t>
  </si>
  <si>
    <t>落語速記はいかに文学を変えたか</t>
  </si>
  <si>
    <t>櫻庭由紀子</t>
  </si>
  <si>
    <t>文学を変えた「言文一致運動」に落語が関わっていた！寄席に行かずに落語を楽しむ方法として明治期に生まれた「口演速記」。当時の落語を知る第一級史料である口演速記について坪内逍遙、夏目漱石ら作家たちとの関わりなどを解説しながら考察。文学史、落語史に多大な影響を与えた落語速記に迫る。</t>
  </si>
  <si>
    <t>9784497224156</t>
  </si>
  <si>
    <t>中国文学の歴史　元明清の白話文学</t>
    <phoneticPr fontId="16"/>
  </si>
  <si>
    <t>小松謙</t>
  </si>
  <si>
    <t>庶民が楽しみのために本を読み、彼らの言葉や暮らしが文字として現れるようになった時代はいつ始まり、どのように続いてきたのか。元・明期を中心に、話し言葉で書かれる文学が生まれた金の時代から近代文学の誕生につながる清代までの文学を通観する。中国文学への恰好の入門書。</t>
  </si>
  <si>
    <t>アリオスト 狂えるオルランド［新装版］（上下巻）</t>
    <phoneticPr fontId="16"/>
  </si>
  <si>
    <t>ルドヴィコ・アリオスト／脇功　訳</t>
  </si>
  <si>
    <t>波瀾万丈、奇想天外、痛快無比！　爛熟するルネッサンスの想像力が生んだ驚嘆の一大「ベストセラー」作品であり、悲劇的でありつつもコミカルで、抒情的でありながらも勇壮な——すべての要素をまとめ上げ、当時のヨーロッパ文学を完成の極致にまで高めた——めくるめく恋と冒険の物語。</t>
  </si>
  <si>
    <t>A5・1050ページ</t>
  </si>
  <si>
    <t>9784867660478</t>
  </si>
  <si>
    <t>戦乱で躍動する日本中世の古典学</t>
  </si>
  <si>
    <t>古典と戦争はどのような関係にあるのか。日々揺れ動きながら、過去・伝統を意識しつつ、伝統の枠組みの中で新たに古典学なり、和歌なりを生み出していくダイナミックな人々の行為を、政治変革や戦乱のなかから描き出し、日本における古典知や、古典的素養のありかたを考える。</t>
  </si>
  <si>
    <t>952ページ</t>
  </si>
  <si>
    <t>9784867660805</t>
  </si>
  <si>
    <t>読んで、感じて！古典みゅーじあむ　全5巻</t>
  </si>
  <si>
    <t>根来麻子、上鶴わかな［編著］</t>
  </si>
  <si>
    <t>小中高の古典教材として教育実習等でぜひ活用ください。1話2分で読めて朝読にもぴったり。古典をもっと身近に、もっと気軽に楽しんでみよう！古事記・万葉集・古今和歌集・竹取物語・伊勢物語・土佐日記・枕草子・源氏物語・宇治拾遺物語・源平盛衰記・徒然草・御伽草子・奥の細道など。作品の読書案内と年表付。</t>
  </si>
  <si>
    <t>各136ページ</t>
  </si>
  <si>
    <t>9784867660683</t>
  </si>
  <si>
    <t>戦前期週刊誌の文学と視覚表象</t>
    <phoneticPr fontId="16"/>
  </si>
  <si>
    <t>荒井真理亜、副田賢二、富永真樹、中村健［編］</t>
  </si>
  <si>
    <t>「中途半端」で読み捨てられる媒体としての週刊誌から何がわかるのか。本書は『サンデー毎日』の創刊から被占領期までの表現戦略を考察し、戦前期週刊誌の「文学」の発信と受容の実態を明らかにする。また同時期の『週刊朝日』への考察も加え、歴史的意義とメディア史的特質をも明らかにする。</t>
  </si>
  <si>
    <t>640ページ</t>
  </si>
  <si>
    <t>9784831516855</t>
  </si>
  <si>
    <t>山東京傳全集　第二巻［新装版］</t>
  </si>
  <si>
    <t>長らく品切であった「第二巻・黄表紙２」を初版訂正表と月報を巻末に付し、カバー装にて復刊。「心学早染艸」など、寛政元年～同３年に刊行された黄表紙２６編の翻刻および解題を収録。</t>
  </si>
  <si>
    <t>A5・542ページ</t>
  </si>
  <si>
    <t>9784831516787</t>
  </si>
  <si>
    <t>仮名読物史の十八世紀</t>
  </si>
  <si>
    <t>飯倉洋一</t>
  </si>
  <si>
    <t>「近世文学」や「近世小説」というカテゴリーからこぼれ落ちてしまう「文学」周辺のテキストをも包摂するすべての散文の読物を指す「仮名読物」という概念を提示し、多様なジャンルの書物が生まれた十八世紀の新たな文学史を構想する。</t>
  </si>
  <si>
    <t>新版・俳句歳時記【第六版】全５冊</t>
    <phoneticPr fontId="16"/>
  </si>
  <si>
    <t xml:space="preserve">桂信子、金子兜太、草間時彦、廣瀬直人、古沢太穂 </t>
  </si>
  <si>
    <t>古今の名句とともに公募作品を多数収載した、新しいタイプの歳時記として好評を博してきた『新版・俳句歳時記』が、紙面を拡大してより読みやすく！句会や吟行での携帯利用のため〈春・夏・秋・冬・新年〉の五分冊に。「近現代俳人系統図」「行事一覧」「忌日一覧」など付録も充実。</t>
  </si>
  <si>
    <t>四六・1666</t>
  </si>
  <si>
    <t>平安時代記録語集成　上・下（全2巻）</t>
    <phoneticPr fontId="16"/>
  </si>
  <si>
    <t>9784384060379</t>
  </si>
  <si>
    <t>アメリカ映画史入門</t>
  </si>
  <si>
    <t>杉野健太郎　責任編集</t>
  </si>
  <si>
    <t>アメリカ映画の理解を深め、作品をより楽しむガイド。第I部では、各章冒頭で各時代の歴史や出来事を概観したうえで、その時代の監督と作品を映画史的意味とともに紹介。第II部では、映画研究の主要テーマと研究方法を解説。</t>
  </si>
  <si>
    <t>A5・462ページ</t>
  </si>
  <si>
    <t>9784393932384</t>
  </si>
  <si>
    <t>西村朗しるべせよ　始原の声、大悲の淵</t>
  </si>
  <si>
    <t>丘山万里子</t>
  </si>
  <si>
    <t>世界の現代音楽シーンをリードしてきた西村朗の豊饒な創造精神を綿密に読み解いた労作。初期作品から培われてきた独自の作曲技法による斬新な音響創出の軌跡。音楽のあらゆるジャンルに没頭してきた創造者の死生観から宗教と芸術の関わりまで、稀有な作曲家の核心を見据える尖鋭な批評の眼差し。</t>
  </si>
  <si>
    <t>四六判・616ページ</t>
  </si>
  <si>
    <t>9784393930526</t>
  </si>
  <si>
    <t>聴取の詩学　枠と出来事　庄野進音楽美学論集</t>
  </si>
  <si>
    <t>庄野進</t>
  </si>
  <si>
    <t>ジョン・ケージを中心とした現代音楽論の金字塔『聴取の詩学』を筆頭に多数の論考を収録。J・ケージを中心とした実験音楽における聴取のありようから、音環境（サウンドスケープ）やそのデザインをめぐる種々の論考にいたる、音と環境についての思索の系譜をたどる。解題：渡辺裕</t>
  </si>
  <si>
    <t>『東京藝大で教わる・・・』 ３冊セット</t>
    <phoneticPr fontId="16"/>
  </si>
  <si>
    <t xml:space="preserve">佐藤直樹、川瀬智之 </t>
  </si>
  <si>
    <t>東京藝術大学で実際に行われている講義に基づいた西洋美術と美学の入門書。2021年後期より東京藝大の授業「西洋美術史概説Ⅲ」の教科書にも採用された佐藤直樹教授の『西洋美術の見かた』と続編の『西洋美術の謎とき』に、川瀬智之教授の『はじめての美学』を加えた3冊セット。</t>
  </si>
  <si>
    <t>四六・264ページ、四六・256ページ、四六・288ページ</t>
  </si>
  <si>
    <t>画家たちの「肖像」　ジョン・バージャーの美術史セット</t>
    <phoneticPr fontId="16"/>
  </si>
  <si>
    <t>ジョン・バージャー／トム・オヴァートン　編／藤村奈緒美　訳</t>
  </si>
  <si>
    <t>英国最高峰の批評家が、満を持して美術史に挑む野心作。50年以上にわたる著作から編集されたテクストで、数千年にわたる美術の歴史を紡ぎ出し、バージャーの美術批評の全体像を余すことなく伝える決定版。『見るということ』『イメージ』に収められたいくつかの作品も新訳、再編集して収録。</t>
  </si>
  <si>
    <t>四六判・合計792ページ</t>
  </si>
  <si>
    <t>9784473045935</t>
  </si>
  <si>
    <t>民藝の世紀</t>
  </si>
  <si>
    <t>藤田治彦</t>
  </si>
  <si>
    <t>民藝運動の誕生には西洋美術に触発され、アジアの美術・工芸の美を発見し生まれた背景がある。「民藝」誕生を中心とした前後約2世紀の軌跡を追い、「民藝」と近似する海外の芸術との比較、工芸以外の諸分野も視野に入れ「民藝」の持つ特質や未来の美術・工芸・建築に与える可能性、影響について考察。</t>
  </si>
  <si>
    <t>9784805509807</t>
  </si>
  <si>
    <t>移ろう前衛　—中国から台湾への絵画のモダニズムと日本—</t>
  </si>
  <si>
    <t>呉孟晋</t>
  </si>
  <si>
    <t>【2024年度　第46回　サントリー学芸賞受賞】20 世紀の中国と台湾の現代美術において、日本との関わりも交えて俯瞰的に通覧し、東アジアの近現代美術史に新たな視点をもたらす気鋭の論集。一国主義中心に傾きがちな美術史観では捉えきれない美術作品と美術運動について精緻に検証する。</t>
  </si>
  <si>
    <t>A5・536頁</t>
  </si>
  <si>
    <t>9784490109542</t>
  </si>
  <si>
    <t>平成演劇史事典</t>
  </si>
  <si>
    <t>中村義裕</t>
  </si>
  <si>
    <t>古典芸能（歌舞伎・能狂言・文楽）、舞踊、新派、新劇、宝塚、ミュージカル．．．平成元年から31年までの「演劇」にまつわるさまざまな事象を、俳優、劇作家、演出家、劇団、劇場、作品などに焦点を当てて叙述した渾身の一作。</t>
  </si>
  <si>
    <t>9784801602212</t>
  </si>
  <si>
    <t>〈現代語訳〉 大正名器鑑　唐物茶入編　</t>
  </si>
  <si>
    <t>『大正名器鑑』は高橋義雄(箒庵)が編纂した不朽の名著。大正時代に刊行された初版は判型の巨大さ(B4判)から普及せず、昭和12年の普及版、平成9年のアテネ書房版も判型は変わらず文章も初版の擬古文のままでであった。復刻では判型を小型化し携行可能にし、全文を現代語に訳した。第1編と第2編収録の名品144点を収録。</t>
  </si>
  <si>
    <t>2020年12月1日</t>
  </si>
  <si>
    <t>A5判・520 ページ</t>
  </si>
  <si>
    <t>2024年８月刊行</t>
  </si>
  <si>
    <t>B5・300ページ</t>
  </si>
  <si>
    <t>9784418244249</t>
  </si>
  <si>
    <t>教養としての日本の文様</t>
  </si>
  <si>
    <t xml:space="preserve">小松大秀 </t>
  </si>
  <si>
    <t>3つの国立博物館の要職を歴任した重鎮研究者による本書は、高尚なイメージの文様の世界を、身近な暮らしとの接点からわかりやすく解説。既存の「文様事典」のように検索しやすい構成でありながら、中国の故事や日本の古典との繋がりなど、文様に秘められた真実が深く掘り下げられています。</t>
  </si>
  <si>
    <t>B5変・208ページ</t>
  </si>
  <si>
    <t>9784639030126</t>
  </si>
  <si>
    <t>医歯薬学系博物館事典　増補改訂版</t>
  </si>
  <si>
    <t>落合知子　編著</t>
  </si>
  <si>
    <t>全国の医学系・歯学系・薬学系などの博物館と薬用植物園について、324館園を網羅。初版掲載の「論考編」を割愛し、新たに112館園の情報を追加した「増補改訂版」。各館の館園の沿革と展示の概要(薬用植物園の種類)、基本情報、収蔵資料・研究の特色・教育活動などを詳説。</t>
  </si>
  <si>
    <t>9784418089000</t>
  </si>
  <si>
    <t>改訂普及版　茶花の野草大図鑑</t>
  </si>
  <si>
    <t>千宗左、千玄室、千宗守　監修</t>
  </si>
  <si>
    <t>1冊で茶花のすべてがわかると大好評だった名著『茶花野草大図鑑』に、新たな栽培品種42種を追加した改訂普及版。花の格、使われる時期、扱い方、栽培法、茶席での話題のヒントなど、すべてのお茶人必携の1冊です。</t>
  </si>
  <si>
    <t>2008年9月刊行</t>
  </si>
  <si>
    <t>A4変・464ページ</t>
  </si>
  <si>
    <t>9781009060967</t>
  </si>
  <si>
    <t>An Introduction to Ethics, 2nd ed.</t>
  </si>
  <si>
    <t>Deigh, John</t>
  </si>
  <si>
    <t>【Cambridge版 倫理学入門 第2版】増補改訂第2版となる本書は、西洋哲学における最も重要な倫理理論を研究することにより、倫理学の核心的問題を明快に考察します。新たに2章が追加され、ヒューム倫理学、シジウィックの功利主義擁護論、ロールズの仮説的契約主義について解説します。</t>
  </si>
  <si>
    <t>318 p.</t>
  </si>
  <si>
    <t>9781394251865</t>
  </si>
  <si>
    <t>A Companion to Doing Ethics</t>
  </si>
  <si>
    <t>Preti, Alan A. &amp; Weidel, Timothy A. (ed.)</t>
  </si>
  <si>
    <t>【倫理実践必携】本書は、現代社会における倫理実践のための包括的なガイドです。倫理が伝統的な学術理論から、実社会に応用される学際的な実践へとどのように進化してきたかを探求しています。倫理学、応用哲学、公共政策を学ぶ大学院生、研究者、教育者にとって貴重なリソースです。</t>
  </si>
  <si>
    <t>9780192856852</t>
  </si>
  <si>
    <t>Oxford U.P.</t>
  </si>
  <si>
    <t>The Oxford Handbook of Contemporary Philosophy of Language</t>
  </si>
  <si>
    <t>Stojnić, Una &amp; Lepore, Ernie (ed.)</t>
  </si>
  <si>
    <t>【Oxford版 現代言語哲学ハンドブック】本書は、現代の言語哲学的研究における中心的なテーマを網羅したハンドブックです。最近の技術開発を活用し、言語に関する基礎的な哲学的問題に対する新しいアプローチを提供します。</t>
  </si>
  <si>
    <t>736 p.</t>
  </si>
  <si>
    <t>9781394238620</t>
  </si>
  <si>
    <t>Wiley-Blackwell</t>
  </si>
  <si>
    <t>A Companion to Applied Philosophy of AI</t>
  </si>
  <si>
    <t>Hähnel, Martin &amp; Müller, Regina (ed.)</t>
  </si>
  <si>
    <t>【AIの応用哲学必携】応用哲学を通して人工知能（AI）の倫理的、認識論的、法的影響を包括的に解説するガイド。倫理、認識論、政治、法など、多様なトピックを網羅し、AIに関する独自の応用哲学的視点を提供します。応用哲学、AI倫理、政治理論、法哲学の学部および大学院の授業に最適です。</t>
  </si>
  <si>
    <t>9781009097963</t>
  </si>
  <si>
    <t>An Introduction to the Philosophy of Science, 2nd ed.</t>
  </si>
  <si>
    <t>Staley, Kent W.</t>
  </si>
  <si>
    <t>【Cambridge版 科学哲学入門 第2版科学哲学を学ぶための信頼できる入門書。科学哲学における中心的な概念と議論を読者に解説します。科学的合理性、客観性、科学モデルの哲学的重要性、フェミニストの思想が科学の理解に与える影響などのトピックが含まれます。</t>
  </si>
  <si>
    <t>412 p.</t>
  </si>
  <si>
    <t>9781108940627</t>
  </si>
  <si>
    <t>The Cambridge Companion to Marcus Aurelius' Meditations</t>
  </si>
  <si>
    <t>Sellars, John (ed.)</t>
  </si>
  <si>
    <t>【Cambridge版 マルクス・アウレリウス『自省録』必携マルクス・アウレリウスの『自省録』は、史上最も売れている哲学書のひとつです。第一線の専門家たちがこの作品の中心となる哲学的テーマを紹介し、マルクスのノートに記された考察の背景にあるストア派の主要な思想を解説しています。</t>
  </si>
  <si>
    <t>322 p.</t>
  </si>
  <si>
    <t>9781009215084</t>
  </si>
  <si>
    <t>Kant's Lectures on Political Philosophy: A Critical Guide</t>
  </si>
  <si>
    <t>Rauscher, Frederick (ed.)</t>
  </si>
  <si>
    <t>【カントの政治哲学講義：批判的ガイド】カントは1784年に自然権に関する講義を行い、自身の見解を示しました。本書は、これらの講義を受講した学生による唯一現存する記録を検証し、支配的な自然法の伝統やその他の理論への反応としてカントの政治哲学がどのように発展したかを明らかにします。</t>
  </si>
  <si>
    <t>314 p.</t>
  </si>
  <si>
    <t>9781009013659</t>
  </si>
  <si>
    <t>The Cambridge Companion to Religion and Artificial Intelligence</t>
  </si>
  <si>
    <t>Singler, Beth &amp; Watts, Fraser (ed.)</t>
  </si>
  <si>
    <t>【Cambridge版 宗教と人工知能必携】本書は、宗教と人工知能の分野を包括的に探究し、その共生関係への権威ある指針を提供するガイドブックです。トランスヒューマニズムといった確立されたテーマに加え、宗教のコンピューターシミュレーションといった新興分野についても紹介しています。</t>
  </si>
  <si>
    <t>338 p.</t>
  </si>
  <si>
    <t>9780198753186</t>
  </si>
  <si>
    <t>The Oxford Handbook of the Bible and the Reformation</t>
  </si>
  <si>
    <t>McNutt, Jennifer Powell &amp; Selderhuis, Herman J. (ed.)</t>
  </si>
  <si>
    <t>【Oxford版 聖書と宗教改革ハンドブック】本書は、キリスト教の伝統を超えて形成され、共有され、受容されてきた聖書の広範な歴史への深い理解を提供します。近世聖書の成立と聖典としての地位、聖書の影響力と権威の重要性について解説します。</t>
  </si>
  <si>
    <t>784 p.</t>
  </si>
  <si>
    <t>9780192868350</t>
  </si>
  <si>
    <t>The Oxford Handbook of Archaeology and Language</t>
  </si>
  <si>
    <t>Robbeets, Martine &amp; Hudson, Mark (ed.)</t>
  </si>
  <si>
    <t>【Oxford版 考古学と言語ハンドブック】本書は、考古学、遺伝子、言語をどのように組み合わせることで人類の過去を解明できるかについて、包括的かつ最新の概観を提供しています。「ビッグデータ」の動きが各分野に浸透し始めている今、今後の研究の課題についても提示しています。</t>
  </si>
  <si>
    <t>992 p.</t>
  </si>
  <si>
    <t>9780190092504</t>
  </si>
  <si>
    <t>Oxford U.P., New York</t>
  </si>
  <si>
    <t>The Oxford Handbook of the History of Archaeology</t>
  </si>
  <si>
    <t>Díaz-Andreu, Margarita &amp; Coltofean, Laura (ed.)</t>
  </si>
  <si>
    <t>【Oxford版 考古学史ハンドブック】世界中から集められた36名の考古学者、歴史家、科学史家によって執筆された本書は、主要な議論、科学技術、考古学的フィールドワークの実践など、幅広いテーマを網羅し、考古学の歴史についての包括的な概要を提供するハンドブックです。</t>
  </si>
  <si>
    <t>976 p.</t>
  </si>
  <si>
    <t>9781118634684</t>
  </si>
  <si>
    <t>The Just State</t>
  </si>
  <si>
    <t>Straumann, Benjamin</t>
  </si>
  <si>
    <t>【正義の国家：ギリシャ・ローマの正義論と西洋思想におけるその遺産】本書は、ギリシャ・ローマにおける正義に関する影響力のある思想とその制度的文脈を探求し、後世の政治思想への遺産について論じています。政治思想史の学部講義や古典政治理論・古代哲学の大学院セミナー向けに最適な教科書です。</t>
  </si>
  <si>
    <t>9780192870933</t>
  </si>
  <si>
    <t>The Oxford Handbook of Greek Cities in the Roman Empire</t>
  </si>
  <si>
    <t>Heller, Anna &amp; Hallmannsecker, Martin (ed.)</t>
  </si>
  <si>
    <t>【Oxford版 ローマ帝国のギリシア都市ハンドブック】本書は、ローマ帝国におけるギリシャ都市を包括的に扱った初めての書です。ローマ帝国による統治が、長きにわたって存続したギリシャの政治、社会、空間組織モデルに与えた影響とその問題について考察しています。</t>
  </si>
  <si>
    <t>824 p.</t>
  </si>
  <si>
    <t>9781009087889</t>
  </si>
  <si>
    <t>The Cambridge Companion to Ottoman History</t>
  </si>
  <si>
    <t>Wick, Alexis (ed.)</t>
  </si>
  <si>
    <t>【Cambridge版 オスマン帝国史必携】本書は、オスマン帝国史への幅広い入門書であり、その多様な研究方法とアプローチを分かりやすく概説しています。思想史、労働史、ジェンダー史などの分野の第一線の研究者の寄稿を集め、これまでの発展を検証、将来の研究の方向性を示します。</t>
  </si>
  <si>
    <t>9781009417631</t>
  </si>
  <si>
    <t>The Cambridge History of Strategy</t>
  </si>
  <si>
    <t>Heuser, Beatrice  (ed.)</t>
  </si>
  <si>
    <t>【Cambridge版 戦略の歴史 全2巻】本書は、3千年にわたる歴史の中で、様々な社会集団、文明、帝国、国家の指導者がどのように戦略を実践してきたかを探求しています。理論ではなく戦略の策定と適用について考察するため、一連の注目すべきケーススタディを分析しています。</t>
  </si>
  <si>
    <t>2 Vols., 1242 p.</t>
  </si>
  <si>
    <t>9780190697730</t>
  </si>
  <si>
    <t>The Oxford Encyclopedia of African Women's History</t>
  </si>
  <si>
    <t>Hodgson, Dorothy</t>
  </si>
  <si>
    <t>【Oxford版 アフリカ女性史百科事典】本書はアフリカの歴史における女性の中心的な役割、生活、経験、業績、視点を記録した包括的なレファレンスです。多くの項目で、州、地域、時代を越えてアフリカ女性の生活を探究し、政治、法律、科学、芸術といった分野への貢献について考察しています。</t>
  </si>
  <si>
    <t>9781108884365</t>
  </si>
  <si>
    <t>The Cambridge History of the Holocaust</t>
  </si>
  <si>
    <t>Roseman, Mark (ed.)</t>
  </si>
  <si>
    <t>【Cambridge版 ホロコースト史 全4巻】本書は、ホロコースト、その歴史学、そして戦後世界への影響について、多角的な視点から分析した画期的な研究書です。ホ​​ロコーストの起源、その政策と参加者、犠牲者と支援者、そしてその結末と波紋を順に検証しています。</t>
  </si>
  <si>
    <t>4 Vols., 2288 p.</t>
  </si>
  <si>
    <t>9781119634249</t>
  </si>
  <si>
    <t>The Wiley Blackwell Companion to Cultural and Soci al Geography</t>
  </si>
  <si>
    <t>Winders, Jamie</t>
  </si>
  <si>
    <t>【Wiley Blackwell版 文化・社会地理学必携】本書は、社会地理学と文化地理学の2分野における基礎的なトピックと新たなテーマの両方を、信頼性と最新性をもって網羅しています。社会地理学、文化地理学、文化研究、文化社会学、民族研究の学部・大学院課程の学生に最適な教科書です。</t>
  </si>
  <si>
    <t>9781009009980</t>
  </si>
  <si>
    <t>The Cambridge Companion to Manga and Anime</t>
  </si>
  <si>
    <t>Berndt, Jaqueline (ed.)</t>
  </si>
  <si>
    <t>【Cambridge版 マンガとアニメ必携】本書は、日本語の資料を基盤とし、日本におけるマンガの制作と受容の文脈、そしてこの多用途なメディアが世界に及ぼす影響とインパクトを探求する入門書です。マンガとアニメの類似点と相違点を考察しています。</t>
  </si>
  <si>
    <t>9780197556122</t>
  </si>
  <si>
    <t>The Oxford Handbook of American Film History</t>
  </si>
  <si>
    <t>Lewis, Jon (ed.)</t>
  </si>
  <si>
    <t>【Oxford版 アメリカ映画史ハンドブック】本書は、誕生から現在まで、100年以上にわたるアメリカ映画の複雑な歴史を徹底的に考察し、多様な歴史記述の実践と手法を紹介しています。32人の著名な映画史家による画期的で興味深いオリジナルエッセイが含まれています。</t>
  </si>
  <si>
    <t>9781107190597</t>
  </si>
  <si>
    <t>The Cambridge Encyclopedia of Stage Directors</t>
  </si>
  <si>
    <t>Delgado, Maria M. &amp; Williams, Simon (ed.)</t>
  </si>
  <si>
    <t>【Cambridge版 舞台監督百科事典】本書は、舞台監督に関する1,000以上の項目を収録した百科事典です。現代演劇における個々の監督や演出家だけでなく、世界各地の舞台の伝統や演出様式も網羅しています。舞台監督、演出家、俳優、振付師、研究者、学生にとって貴重な参考書です。</t>
  </si>
  <si>
    <t>9781009087377</t>
  </si>
  <si>
    <t>The Cambridge Companion to Ancient Greek Epic</t>
  </si>
  <si>
    <t>Greensmith, Emma (ed.)</t>
  </si>
  <si>
    <t>【Cambridge版 古代ギリシア叙事詩必携】本書は、古代ギリシャ叙事詩の伝統を斬新かつ画期的に解説します。ホメーロスからノンノスに至る叙事詩の広範な精読を含み、個々の詩に馴染みのない読者のために、あらすじも掲載しています。</t>
  </si>
  <si>
    <t>348 p.</t>
  </si>
  <si>
    <t>9781108868709</t>
  </si>
  <si>
    <t>Corpus of Latin Texts on Papyrus</t>
  </si>
  <si>
    <t>Scappaticcio, Maria Chiara et al. (ed.)</t>
  </si>
  <si>
    <t>【ラテン語パピルス文書コーパス 全6巻】本書は、パピルスに書かれたラテン語テキスト約1,500点を収集した、包括的で最新のユニークな参考資料です。紀元前1世紀から中世にかけての文学・文書資料を収録し、ラテン語の流通や古代地中海世界の様々な側面に関する新たな知見を提供します。</t>
  </si>
  <si>
    <t>6 Vols., 2832 p.</t>
  </si>
  <si>
    <t>9780192866035</t>
  </si>
  <si>
    <t>The Oxford Handbook of Restoration Literature</t>
  </si>
  <si>
    <t>Augustine, Matthew C. &amp; Zwicker, Steven N. (ed.)</t>
  </si>
  <si>
    <t>【Oxford版 王政復古文学ハンドブック】本書は、復古王政期イングランドの文学と文化、ならびに1660年から1700年にかけての英国・欧州・拡大する世界的ネットワーク間における文化的流通と交流の広範な歴史を解説しています。</t>
  </si>
  <si>
    <t>9780192856593</t>
  </si>
  <si>
    <t>The Oxford Handbook of George Eliot</t>
  </si>
  <si>
    <t>Atkinson, Juliette &amp; Cohn, Elisha (ed.)</t>
  </si>
  <si>
    <t>【Oxford版 ジョージ・エリオットハンドブック】本書は、ジョージ・エリオットの生涯、彼女が属した社会的・知的ネットワーク、そして彼女の作品に与えた主要な文学的・芸術的影響を探求しています。各小説、未発表作品、詩、随筆にそれぞれ章を割いて論じています。</t>
  </si>
  <si>
    <t>9780198860693</t>
  </si>
  <si>
    <t>The Oxford Handbook of George Orwell</t>
  </si>
  <si>
    <t>Waddell, Nathan (ed.)</t>
  </si>
  <si>
    <t>【Oxford版 ジョージ・オーウェルハンドブック】本書は、オーウェルの生涯と作品を、小説、エッセイ、日記、コラム、書簡、評論といった幅広い関連性に焦点を当て、幅広く再考します。ジャーナリズム、放送、文芸批評、政治等のテーマに加え、同時代の作家たちとの繋がりについても考察します。</t>
  </si>
  <si>
    <t>9781501388422</t>
  </si>
  <si>
    <t>Kazuo Ishiguro Against World Literature</t>
  </si>
  <si>
    <t>Holmes, Chris</t>
  </si>
  <si>
    <t>【カズオ・イシグロ対世界文学】本書では、カズオ・イシグロの小説が、自分たちを縛り付けるシステムに対する理解が著しく限られている登場人物を通して、世界にどのように反応し、どのように表現しているかを考察しています。世界文学における既存の概念に対し、新たなアプローチも提示しています。</t>
  </si>
  <si>
    <t>192 p.</t>
  </si>
  <si>
    <t>9781009636391</t>
  </si>
  <si>
    <t>The Cambridge Companion to James Joyce</t>
  </si>
  <si>
    <t>Nash, John (ed.)</t>
  </si>
  <si>
    <t>【Cambridge版 ジェイムズ・ジョイス必携　第3版】世界で最も重要かつ影響力のある作家の一人、ジェイムズ・ジョイスを探求する、必携の学術ガイド。ジョイスの主要作品、重要な背景やテーマを網羅しています。</t>
  </si>
  <si>
    <t>9781108493482</t>
  </si>
  <si>
    <t>The New Cambridge History of Russian Literature</t>
  </si>
  <si>
    <t>Franklin, Simon et al. (ed.)</t>
  </si>
  <si>
    <t>【Cambridge版 新ロシア文学史】ロシア文学の新たな入門書として必須かつ権威ある本書は、中世からインターネット時代に至るまで、文学の多様な並行史を考察する革新的な一冊です。読みやすい構成により、伝統的な文学的関心とロシア文化の根本的な再概念化の両方に取り組むことができます。</t>
  </si>
  <si>
    <t>9783031896453</t>
  </si>
  <si>
    <t>Palgrave Macmillan</t>
  </si>
  <si>
    <t>Haruki Murakami and Philosophical Concepts</t>
  </si>
  <si>
    <t>Milburn, Joseph Thomas (ed.)</t>
  </si>
  <si>
    <t>【村上春樹と哲学概念】本書は、日本の作家村上春樹の作品、特に作品の概念的素材に焦点を当て、学際的な視点を提示しています。村上春樹の哲学的価値に関する議論を深めることに重きをおいています。</t>
  </si>
  <si>
    <t>XVI, 241 p.</t>
  </si>
  <si>
    <t>9781009095129</t>
  </si>
  <si>
    <t>Language and Politics: A Cross-Cultural Pragmatics Perspective</t>
  </si>
  <si>
    <t>Kádár, Dániel Z. &amp; House, Julianne</t>
  </si>
  <si>
    <t>【言語と政治：異文化間語用論の視点】本書は、異文化間語用論の視点から、言語と政治について研究するための簡潔な入門書です。便利な参考文献リスト、議論の要点、包括的な用語集を収録しており、言語と政治の相互作用を理解したい全ての人にとって理想的な一冊です。</t>
  </si>
  <si>
    <t>244 p.</t>
  </si>
  <si>
    <t>9781394231775</t>
  </si>
  <si>
    <t>The Handbook of Linguistic Landscapes and Multilingualism</t>
  </si>
  <si>
    <t>Gorter, Durk &amp; Cenoz, Jasone</t>
  </si>
  <si>
    <t>【言語的景観と多言語主義ハンドブック】言語、場所、空間、そして社会の進化する相互作用に関する先駆的な研究を結集し、世界中の多言語文脈における言語景観とその役割を理解するための必須リソース。応用言語学、社会言語学、社会地理学を研究する大学院生、研究者にとって理想的な一冊。</t>
  </si>
  <si>
    <t>9781009294805</t>
  </si>
  <si>
    <t>The Cambridge Handbook of Technology in Language Teaching &amp; Learning</t>
  </si>
  <si>
    <t>Stockwell, Glenn &amp; Wang, Yijen (ed.)</t>
  </si>
  <si>
    <t>【Cambridge版 言語教育・学習におけるテクノロジーハンドブック】本書は、言語教育・学習におけるテクノロジーについて、広範かつ分かりやすい概要を提供します。この分野の多様性と複雑さを解説し、学術研究者や大学院生、グローバルで多様な状況で働く教員にとって必読の一冊です。</t>
  </si>
  <si>
    <t>554 p.</t>
  </si>
  <si>
    <t>9781394165919</t>
  </si>
  <si>
    <t>The Handbook of Plurilingual &amp; Intercultural Language Learning</t>
  </si>
  <si>
    <t>Fäcke, Christiane et al. (ed.)</t>
  </si>
  <si>
    <t>【多言語および文化間言語学習ハンドブック】本書は、多言語・異文化間言語教育における最新の科学に関する最先端の研究と実践の両方を網羅したレファレンスです。応用言語学、言語教育、そして言語学の学生、教育者、そして研究者にとって不可欠なリソースです。</t>
  </si>
  <si>
    <t>9781800417694</t>
  </si>
  <si>
    <t>Multilingual Matters</t>
  </si>
  <si>
    <t>Plurilingual Education in a Monolingualised Nation</t>
  </si>
  <si>
    <t>Pearce, Daniel Roy</t>
  </si>
  <si>
    <t>【単一言語国家における多言語教育：日本の言語教育における新たな可能性の探求】本書は、伝統的に英語のみのアプローチが主流であり、高度に単一言語的であると広く認識されている外国語教育の文脈において、代替的なアプローチを探求します。</t>
  </si>
  <si>
    <t>242 p.</t>
  </si>
  <si>
    <t>9781316511176</t>
  </si>
  <si>
    <t>The Cambridge Handbook of Construction Grammar</t>
  </si>
  <si>
    <t>Nikiforidou, Kiki &amp; Fried, Mirjam (ed.)</t>
  </si>
  <si>
    <t>【Cambridge版 構文文法】本書は、構文文法における最新の課題と応用を概観する研究書です。革新的な研究と理論への段階的な紹介が含まれており、機能的アプローチと認知的アプローチの両方に取り組む研究者と学生にとって必読の書となっています。</t>
  </si>
  <si>
    <t>674 p.</t>
  </si>
  <si>
    <t>9780192886491</t>
  </si>
  <si>
    <t>The Oxford Handbook of Approaches to Language Evolution</t>
  </si>
  <si>
    <t>Raviv, Limor &amp; Boeckx, Cedric (ed.)</t>
  </si>
  <si>
    <t>【Oxford版 言語進化へのアプローチハンドブック】本書は、過去10年間で急速な発展を遂げ、経験的データと学際的な統合がより重視されるようになった言語進化の研究分野で用いられる、様々な方法論的ツールとアプローチを詳細に解説しています。</t>
  </si>
  <si>
    <t>656 p.</t>
  </si>
  <si>
    <t>9781009170130</t>
  </si>
  <si>
    <t>Handbook of Research Methods in Social &amp; Personality Psychology</t>
  </si>
  <si>
    <t>Reis, Harry T./West, Tessa/Judd, Charles M. (ed.)</t>
  </si>
  <si>
    <t>【社会心理学および人格心理学の研究方法ハンドブック 第3版】本書は、人格心理学と社会心理学の研究デザインにおける概念的および実践的な問題を、詳細に網羅しています。社会神経科学、モバイルセンシング手法、革新的な統計応用といった、タイムリーな発展分野に関する解説も収録しています。</t>
  </si>
  <si>
    <t>738 p.</t>
  </si>
  <si>
    <t>9781009073387</t>
  </si>
  <si>
    <t>Neuroscience of Attention</t>
  </si>
  <si>
    <t>Hopfinger, Joseph B.</t>
  </si>
  <si>
    <t>【注意の神経科学】本書は、実例や臨床疾患、脳損傷に関する興味深い研究を取り上げ、注意の科学を簡潔に解説しています。大学院生や上級学部生だけでなく、私たちの生活における注意の役割に関心のあるすべての人にとって最適な一冊です。</t>
  </si>
  <si>
    <t>435 p.</t>
  </si>
  <si>
    <t>9781009322430</t>
  </si>
  <si>
    <t>Cognitive Neuroscience of Memory, 2nd ed.</t>
  </si>
  <si>
    <t>Slotnick, Scott D.</t>
  </si>
  <si>
    <t>【記憶の認知神経科学 第2版】第2版として全面改訂された本書は、記憶の認知神経科学に関する包括的かつ最新の知見を概説します。認知神経科学の手法、長期記憶の成功と失敗を司るヒトの脳メカニズム、潜在記憶、ワーキングメモリ、記憶と疾患、動物の記憶などを網羅しています。</t>
  </si>
  <si>
    <t>396 p.</t>
  </si>
  <si>
    <t>9781538175163</t>
  </si>
  <si>
    <t>Rowman &amp; Littlefield</t>
  </si>
  <si>
    <t>The Revised Standard Edition of the Complete Psychological Works of S. Freud</t>
  </si>
  <si>
    <t>Freud, Sigmund / Solms, Mark (ed.)</t>
  </si>
  <si>
    <t>【ジークムント・フロイト心理学全集 改訂標準版 全24巻】待望の改訂版となる本書は、イギリスの精神分析家ジェームズ・ストレイチーによるドイツ語の標準版の翻訳を基に、新たな訳と改訂が加えられたものです。標準版には収録されていない56点のメモ、エッセイ、書簡を掲載しています。</t>
  </si>
  <si>
    <t>24 Vols., 8,144 p.</t>
  </si>
  <si>
    <t>9781529791853</t>
  </si>
  <si>
    <t>The Sage Handbook of Health Psychology, 2nd ed.</t>
  </si>
  <si>
    <t>Cheng, Cecilia/Brown, Katherine/Hamilton, Kyra (ed.)</t>
  </si>
  <si>
    <t>【Sage版 健康心理学ハンドブック 第2版 全2巻】本書は基礎理論から方法論、実践的応用や介入まで、健康心理学の重要な側面を掘り下げています。健康とウェルビーイングの成果向上に向け、健康心理学の原理を理解し応用しようとする研究者や学生のための包括的かつ最新のレファレンスです。</t>
  </si>
  <si>
    <t>2 Vols., 1320 p.</t>
  </si>
  <si>
    <t>9781009414951</t>
  </si>
  <si>
    <t>Sociology of Mental Health: Theories, Social Contexts, &amp; Systems</t>
  </si>
  <si>
    <t>Scheid, Teresa L. &amp; Wright, Eric R. (ed.)</t>
  </si>
  <si>
    <t>【メンタルヘルスの社会学 第4版】本書は、社会的な力がメンタルヘルスに与える影響について包括的に解説する入門書です。全面改訂され、移民、仕事と家庭の両立、LGBTQ+のメンタルヘルスといったテーマを扱った11の新しい章が追加されました。</t>
  </si>
  <si>
    <t>528 p.</t>
  </si>
  <si>
    <t>9781009396264</t>
  </si>
  <si>
    <t>Time Series for Economics and Finance</t>
  </si>
  <si>
    <t>Linton, Oliver</t>
  </si>
  <si>
    <t>【経済と金融のための時系列解析】本書は、経済学と金融学および統計学を専攻する上級学部および大学院生向けに、明快で読みやすいスタイルで書かれた時系列解析の教科書です。データサイエンスの最新技術を用いた時系列データ分析の包括的なガイドと徹底的なトレーニングを提供します。</t>
  </si>
  <si>
    <t>9783031776229</t>
  </si>
  <si>
    <t>The Palgrave Companion to MIT Economics</t>
  </si>
  <si>
    <t>Cord, Robert A. (ed.)</t>
  </si>
  <si>
    <t>【Palgrave版 MIT経済学必携 全2巻】MIT経済学のテーマを扱った4章と、MIT経済学者の人生と業績を扱った38章からなる本書は、経済学者、特にマクロ経済学や経済思想史に関心を持つ人々にとって、MIT経済学の詳細な分析を提供します。</t>
  </si>
  <si>
    <t>2 Vols., XVII, 963 p.</t>
  </si>
  <si>
    <t>9780198883487</t>
  </si>
  <si>
    <t>The Oxford Handbook on the Greening of Economic Development</t>
  </si>
  <si>
    <t>Mathews, John A. &amp; Oqubay, Arkebe (ed.)</t>
  </si>
  <si>
    <t>【Oxford版 経済発展のグリーン化ハンドブック】50名を超える寄稿者を擁する本書は、専門家の知見に基づき、経済発展のグリーン化のプロセスを包括的に概観しています。全体を通して、「グリーン化」がいかにして地球に負担をかけない自立した経済を創出するかを強調しています。</t>
  </si>
  <si>
    <t>9781108972697</t>
  </si>
  <si>
    <t>Economics for a Sustainable World</t>
  </si>
  <si>
    <t>Burgess, Joanne C. &amp; Barbier, Edward B.</t>
  </si>
  <si>
    <t>【持続可能な世界のための経済学：天然資源と環境経済学の入門】本書は、経済が本質的に自然に依存している仕組みと、市場、制度、ガバナンスを活用して地球の持続可能性を確保する方法を探る、学部生向けの入門書です。経済学の概念と手法を幅広い環境問題にどのように適用できるかを考察します。</t>
  </si>
  <si>
    <t>500 p.</t>
  </si>
  <si>
    <t>9781009422291</t>
  </si>
  <si>
    <t>Principles of Behavioral Economics: Microeconomics &amp; Human Behavior</t>
  </si>
  <si>
    <t>Dhami, Sanjit</t>
  </si>
  <si>
    <t>【行動経済学の原理：ミクロ経済学と人間行動】本書は、現代経済学における最も刺激的な分野の一つである行動経済学について包括的に解説した入門書です。社会科学者や行動科学者にとって役立つリソースです。</t>
  </si>
  <si>
    <t>698 p.</t>
  </si>
  <si>
    <t>9783030749224</t>
  </si>
  <si>
    <t>Springer Basel</t>
  </si>
  <si>
    <t>Encyclopedia of Tourism, 2nd ed.</t>
  </si>
  <si>
    <t>Jafari, Jafar &amp; Xiao, Honggen (ed.)</t>
  </si>
  <si>
    <t>【ツーリズム百科事典 第2版】本書は、ツーリズムの研究と実践に関して最も包括的かつ最新のレファレンスです。従来の概念から新たな概念、専門用語を網羅しており、124カ国の国際的に著名な専門家による769の項目を掲載し、観光とその関連分野の知識にアクセスしやすい構成になっています。</t>
  </si>
  <si>
    <t>LVII, 1152 p.</t>
  </si>
  <si>
    <t>9780323910132</t>
  </si>
  <si>
    <t>Elsevier Science</t>
  </si>
  <si>
    <t>Encyclopedia of Energy, Natural Resource, &amp; Environmental Economics</t>
  </si>
  <si>
    <t>Lundgren, Tommy/Bostian, Moriah/Managi, Shunsuke (ed.)</t>
  </si>
  <si>
    <t>【エネルギー、天然資源、環境経済百科事典 第2版 全3巻】本書は、再生可能エネルギー、水力発電、原子力発電、エネルギーの政治経済学など、エネルギーに関連するテーマに焦点を当てています。エネルギー経済学、資源経済学、環境経済学の新しく貴重でユニークなレファレンスです。</t>
  </si>
  <si>
    <t>3 Vols., 1248 p.</t>
  </si>
  <si>
    <t>9781009492584</t>
  </si>
  <si>
    <t>The Cambridge Handbook of Generative AI and the Law</t>
  </si>
  <si>
    <t>Poncibo, Cristina et al. (ed.)</t>
  </si>
  <si>
    <t>【Cambridge版 生成AIと法律ハンドブック】本書は、生成AIの法的および規制的影響について、学際的な観点から明確かつ繊細な洞察を提供します。立法者、弁護士、ビジネスリーダーなど、生成AIが法務に及ぼす影響を理解し、対処しようとする人々にとって、包括的なリソースとなります。</t>
  </si>
  <si>
    <t>514 p.</t>
  </si>
  <si>
    <t>9781108487696</t>
  </si>
  <si>
    <t>The Cambridge History of International Law, Vol. 1</t>
  </si>
  <si>
    <t>Lesaffer, Randall &amp; Peters, Anne (ed.)</t>
  </si>
  <si>
    <t>【Cambridge版 国際法史 第1巻：国際法の歴史学】本書は『ケンブリッジ国際法の歴史』シリーズの目的と構成を紹介しています。国際法の歴史をグローバルな視点から幅広く調査し、法、歴史、政治思想など様々な分野をはじめ地域の伝統が国際法の歴史学に与えた影響について考察しています。</t>
  </si>
  <si>
    <t>456 p.</t>
  </si>
  <si>
    <t>9780198865315</t>
  </si>
  <si>
    <t>The Oxford Handbook of International Law in Europe</t>
  </si>
  <si>
    <t>van Aaken, Anne et al. (ed.)</t>
  </si>
  <si>
    <t>【Oxford版 ヨーロッパにおける国際法ハンドブック】本書は、ヨーロッパ（欧州評議会加盟国）において、過去と現在において国際法がどのように理解され、実践されてきたかを包括的に解説します。ヨーロッパの価値観、知的伝統、制度、そしてヨーロッパ諸国・地域の考察を網羅します。</t>
  </si>
  <si>
    <t>9780197639108</t>
  </si>
  <si>
    <t>The Oxford Handbook of Illiberalism</t>
  </si>
  <si>
    <t>Laruelle, Marlene (ed.)</t>
  </si>
  <si>
    <t>【Oxford版 反自由主義ハンドブック】本書は反自由主義研究の理論的基礎を確立し、政治、経済、文化、地政学、文明など多様な文脈におけるこの現象に関する最先端の研究を紹介します。COVID19のパンデミックやロシアのウクライナ侵攻といった最近の出来事についても取り上げています。</t>
  </si>
  <si>
    <t>1048 p.</t>
  </si>
  <si>
    <t>9783031778674</t>
  </si>
  <si>
    <t>The Palgrave Handbook on Right-Wing Populism &amp; Otherness in Global Perspective</t>
  </si>
  <si>
    <t>Novais, Rui Alexandre &amp; Christofoletti, Rogério (ed.)</t>
  </si>
  <si>
    <t>【Palgrave版 グローバルな視点から見た右派ポピュリズムと他者性ハンドブック】本書では、近年の世界的な右派ポピュリスト政治家の台頭の重要な特徴として、メタ他者化と呼ばれる排他的対立と道徳的分裂の蔓延を挙げています。右派ポピュリズムの他者化の現れ方を包括的に分析しています。</t>
  </si>
  <si>
    <t>XXIV, 480 p.</t>
  </si>
  <si>
    <t>9780198793519</t>
  </si>
  <si>
    <t>The Oxford Handbook of International Political Economy</t>
  </si>
  <si>
    <t>Pevehouse, Jon C.W &amp; Seabrooke, Leonard (ed.)</t>
  </si>
  <si>
    <t>【Oxford版 国際政治経済ハンドブック】幅広い地理的・理論的スペクトラムを代表する専門家を結集した本書は、国際政治経済学研究の中核を成すトピックについて、分かりやすく包括的な概説を提供します。規制、対外援助、移民、NGO、資本、政軍関係など、多岐にわたる分野を網羅しています。</t>
  </si>
  <si>
    <t>9781529667752</t>
  </si>
  <si>
    <t>The Sage Handbook of Peace and Conflict Studies</t>
  </si>
  <si>
    <t>Kim, Ji Eun/Carter Hallward, Maia/Mouly, Cecile (ed.)</t>
  </si>
  <si>
    <t>【Sage版 平和と紛争研究ハンドブック】本書は、暴力、紛争、平和の複雑さを、グローバルかつ学際的な視点から包括的に探求します。伝統的で西洋中心主義的なアプローチを検証しつつ、より包括的で変革的な平和と紛争の理解のため、グローバル・サウスの視点を統合する必要性を強調しています。</t>
  </si>
  <si>
    <t>592 p.</t>
  </si>
  <si>
    <t>9783662701065</t>
  </si>
  <si>
    <t>Springer Verlag</t>
  </si>
  <si>
    <t>Graph Theory, 6th ed.</t>
  </si>
  <si>
    <t>Diestel, Reinhard</t>
  </si>
  <si>
    <t>【グラフ理論 第6版】本書は、現代グラフ理論の標準的な教科書の大幅な改訂新版です。大学院入門コースの信頼できるテキストとして使用できるだけでなく、独学にも適しています。</t>
  </si>
  <si>
    <t>XX, 455 p.</t>
  </si>
  <si>
    <t>9781009449465</t>
  </si>
  <si>
    <t>Abelian Model Category Theory</t>
  </si>
  <si>
    <t>Gillespie, James</t>
  </si>
  <si>
    <t>【アーベル模型の圏論】本書は、明快な図式的証明を交えながら、アーベル模型圏と完全模型圏の基礎を初歩的に解説します。代数学、位相幾何学、表現論、圏論を研究する研究者や大学院生にとって、自己完結的な入門書として最適です。</t>
  </si>
  <si>
    <t>9781009504553</t>
  </si>
  <si>
    <t>Essays in Classical Number Theory</t>
  </si>
  <si>
    <t>Motohashi, Yoichi</t>
  </si>
  <si>
    <t>【古典的数論エッセイ】本書は数論の包括的な入門書です。授業での使用にも自主学習にも適しており、不必要な抽象化を避け、示唆に富む豊富な例題と問題を提供します。解析的数論と代数的数論の歴史的背景が随所に織り込まれ、数論の専門知識を深めたい人にとっても理想的な一冊です。</t>
  </si>
  <si>
    <t>9781470479237</t>
  </si>
  <si>
    <t>American Mathematical Society</t>
  </si>
  <si>
    <t>Inequalities in Matrix Algebras</t>
  </si>
  <si>
    <t>Carlen, Eric</t>
  </si>
  <si>
    <t>【行列代数における不等式】線形代数と解析学および確率論の基礎に関する十分な知識があり、量子力学、制御理論、量子コンピューティングへの応用を目的とした行列解析に関心のある大学院生および研究者向けの入門書。</t>
  </si>
  <si>
    <t>451 p.</t>
  </si>
  <si>
    <t>9783662693582</t>
  </si>
  <si>
    <t>International Encyclopedia of Statistical Science, 2nd ed.</t>
  </si>
  <si>
    <t>Lovric, Miodrag (ed.)</t>
  </si>
  <si>
    <t>【統計科学国際大百科事典 第2版】本書は、ノーベル賞受賞者や統計学会会長を含む、110カ国700名を超える著者の専門知識を結集し、世界中の読者にとって比類のないリソースを提供する百科事典です。統計用語、手法、そして応用について包括的かつ分かりやすく解説します。</t>
  </si>
  <si>
    <t>LXXVI, 2917 p.</t>
  </si>
  <si>
    <t>9781009180092</t>
  </si>
  <si>
    <t>Probability and Statistics for Data Science</t>
  </si>
  <si>
    <t>Fernandez-Granda, Carlos</t>
  </si>
  <si>
    <t>【データサイエンスのための確率統計】大学院生やデータサイエンティスト向けの本書は、データサイエンスに関連する確率論と統計学の概念をしっかりと理解するための基礎知識を提供します。ウェブ上に公開されたPythonコードから実装できる、実世界のデータを用いた例題を掲載しています。</t>
  </si>
  <si>
    <t>9781394212910</t>
  </si>
  <si>
    <t>Fundamentals of Thermodynamics, 11th ed.</t>
  </si>
  <si>
    <t>Borgnakke, Claus</t>
  </si>
  <si>
    <t>【熱力学の基礎　第11版】30年以上にわたり、熱力学の基礎的な入門書として君臨してきた本書は、最新の研究成果と新しい教育ツールを組み込んで全面的に改訂されました。熱力学または熱力学工学を学ぶ中級および上級学部生と指導者にとって、最適な教科書です。</t>
  </si>
  <si>
    <t>9781108837903</t>
  </si>
  <si>
    <t>Mechanical Behavior of Materials, 3rd ed.</t>
  </si>
  <si>
    <t>Meyers, Marc A. &amp; Chawla, Krishan K.</t>
  </si>
  <si>
    <t>【材料の力学的挙動 第3版】全面改訂・更新されたこの古典的教科書の新版では、生体材料、電子材料、細胞材料における実世界のデータ、最新技術や新たなトピックに重点が置かれています。740問以上の演習問題付きで、材料科学・工学を学ぶ学部4年生と大学院生にとって理想的な教科書です。</t>
  </si>
  <si>
    <t>987 p.</t>
  </si>
  <si>
    <t>9780443214394</t>
  </si>
  <si>
    <t>Encyclopedia of Astrophysics</t>
  </si>
  <si>
    <t>Mandel, Ilya (ed.)</t>
  </si>
  <si>
    <t>【宇宙物理学百科事典 全5巻】世界をリードする宇宙物理学者からなる編集委員会が監修した最新の参考文献を集め、全153章で構成された百科事典。天体物理学と宇宙論に関心を持つ大学院生や研究者にとって、理想的なワンストップリソースです。</t>
  </si>
  <si>
    <t>5 Vols., 2250 p.</t>
  </si>
  <si>
    <t>9781394233168</t>
  </si>
  <si>
    <t>Greene's Protective Groups in Organic Synthesis, 6th ed.</t>
  </si>
  <si>
    <t>Wuts, Peter G. M.</t>
  </si>
  <si>
    <t>【グリーン有機合成における保護基 第6版 全2巻】有機合成化学研究室の必備レファレンス『グリーン有機合成における保護基』10年ぶりの改訂！本書は、有機合成化学、創薬化学の研究室に必備のレファレンスとして、医薬品、食品、バイオテクノロジー産業に携わる研究者にお薦めの一冊です。</t>
  </si>
  <si>
    <t>2 Vols., 1696 p.</t>
  </si>
  <si>
    <t>9780323960250</t>
  </si>
  <si>
    <t>Comprehensive Organic Synthesis, 3rd ed.</t>
  </si>
  <si>
    <t>Knochel, Paul &amp; Molander, Gary A (ed.)</t>
  </si>
  <si>
    <t>【有機合成全書 第3版 全11巻】合成の問題の解決に関する情報を探しているすべての人にとって貴重な情報源であり続け、有機化学の分野全体にとって不可欠なレファレンス。有機化学の多くの異なる領域の基礎となる共通テーマをまとめ、効果的で効率的な合成戦略をサポートします。</t>
  </si>
  <si>
    <t>11 Vols., 9500 p.</t>
  </si>
  <si>
    <t>9780198866916</t>
  </si>
  <si>
    <t>Inorganic Chemistry, 8th ed.</t>
  </si>
  <si>
    <t>Weller, Mark et al.</t>
  </si>
  <si>
    <t>【シュライバー・アトキンス 無機化学 第8版】本書は、独自の4部構成で、基礎理論から最先端の学際研究、そして最新の応用に至るまで、無機化学を包括的かつ現代的に網羅した、理想的な教科書です。学生をサポートする幅広い学習機能、多数の例題や質の良い演習問題が提供されています。</t>
  </si>
  <si>
    <t>1056 p.</t>
  </si>
  <si>
    <t>9781108832908</t>
  </si>
  <si>
    <t>Information Theory: From Coding to Learning</t>
  </si>
  <si>
    <t>Polyanskiy, Yury &amp; Wu, Yihong</t>
  </si>
  <si>
    <t>【情報理論：コーディングから学習へ】情報理論の基礎を熱心に紹介する入門書である本書は、古典的なシャノン理論から統計学習における最新の応用までを取り上げます。統計、機械学習、現代通信理論の実践的な応用に重点を置いた210以上の演習問題を収録しています。</t>
  </si>
  <si>
    <t>748 p.</t>
  </si>
  <si>
    <t>9781009447508</t>
  </si>
  <si>
    <t>Deep Learning Recommender Systems</t>
  </si>
  <si>
    <t>Pu, Chao/Wang, Zhe/Wang, Felice</t>
  </si>
  <si>
    <t>【深層学習レコメンダシステム】レコメンダシステムは私たちの生活に遍在し、インターネットの主要な収益化手段の一つとなっています。本書では、ディープラーニング技術をレコメンダシステムに適用する方法を探求し、大学院生、研究者、そして実務家が、この最先端分野を深く理解するのに役立ちます。</t>
  </si>
  <si>
    <t>313 p.</t>
  </si>
  <si>
    <t>9781009535182</t>
  </si>
  <si>
    <t>Learning the Art of Electronics: A Hands-On Lab Course, 2nd ed.</t>
  </si>
  <si>
    <t>Hayes, Thomas C./Abrams, David/Horowitz, Paul</t>
  </si>
  <si>
    <t>【電子工学の技術を学ぶ：実践ラボコース 第2版】本書は、電子工学の学部生の実験コース向けに書かれた、回路設計の入門書です。各章は実験、ノート、補足資料、演習問題で構成され、明快に解説されており、アナログ回路とデジタル回路の内部を実践的に学習したい学生に最適です。</t>
  </si>
  <si>
    <t>1180 p.</t>
  </si>
  <si>
    <t>9780323960274</t>
  </si>
  <si>
    <t>Comprehensive Semiconductor Science and Technology, 2nd ed.</t>
  </si>
  <si>
    <t>Fornari, Roberto (ed.)</t>
  </si>
  <si>
    <t>【半導体科学技術全書 第2版 全3巻】本書は、半導体と半導体技術の分野を幅広く網羅し、半導体デバイスを研究、製造、使用する幅広い読者に向けて、単一の情報源として提示します。基礎物理から半導体デバイスの設計、製造、評価にいたるまで、半導体の世界を客観的かつ包括的に概説しています。</t>
  </si>
  <si>
    <t>3 Vols., 2144 p.</t>
  </si>
  <si>
    <t>9781009232203</t>
  </si>
  <si>
    <t>Wireless Communications and Machine Learning</t>
  </si>
  <si>
    <t>Liang, Le/Jin, Shi/Ye, Hao</t>
  </si>
  <si>
    <t>【無線通信と機械学習】本書は、機械学習と無線通信の新たな交わりについて、最先端の概念を紹介する簡潔な教科書です。機械学習の事前知識は不要で、実社会の課題に対応する20以上の例題と、Pythonを使用した実践演習を含む100以上の章末演習が含まれます。</t>
  </si>
  <si>
    <t>306 p.</t>
  </si>
  <si>
    <t>9781108832762</t>
  </si>
  <si>
    <t>Molecular Communication, 2nd ed.</t>
  </si>
  <si>
    <t>Nakano, Tadashi/Eckford, Andrew/Haraguchi, Tokuko</t>
  </si>
  <si>
    <t>【分子通信 第2版】全面的に改訂・更新されたこの第2版は、理論、応用、最新の開発を含む分子通信の包括的な入門書です。ケーススタディと実験手法を含む本書は、電気工学、コンピュータサイエンス、分子生物学の大学院生と研究者にとって、分子通信の決定的なガイドとなっています。</t>
  </si>
  <si>
    <t>9780262049740</t>
  </si>
  <si>
    <t>The MIT Press</t>
  </si>
  <si>
    <t>Soft Robotics</t>
  </si>
  <si>
    <t>Laschi, Cecilia</t>
  </si>
  <si>
    <t>【ソフトロボティクス】急速に発展するソフトロボティクス分野に概念体系をもたらす、包括的かつ最先端の解説書。本質的な考え方、方法、そして技術を学ぶための体系的なアプローチを提供。この分野のパイオニアによって執筆され、実地経験によって磨き上げられた、タイムリーな教科書。</t>
  </si>
  <si>
    <t>132 p.</t>
  </si>
  <si>
    <t>9781800619944</t>
  </si>
  <si>
    <t>Handbook on Engineering Plasticity</t>
  </si>
  <si>
    <t>Rees, David</t>
  </si>
  <si>
    <t>【塑性工学ハンドブック：理論的塑性と塑性理論の応用】本書は、全16章にわたり、エンジニアにとって最も関連性の高い塑性力学の要素をまとめています。理論的な内容の応用例を示すために、解説付き例題と演習問題を用いた教科書形式を採用しています。</t>
  </si>
  <si>
    <t>9783836586016</t>
  </si>
  <si>
    <t>Benedikt Taschen</t>
  </si>
  <si>
    <t>Tadao Ando. Sketches, Drawings, and Architecture</t>
  </si>
  <si>
    <t>Ando, Tadao</t>
  </si>
  <si>
    <t>【安藤忠雄：スケッチ、ドローイング、建築】建築界の偉大な詩人の一人、安藤忠雄の精神と記憶を辿る、計り知れない洞察に満ちた旅を、安藤忠雄自身の言葉で綴ります。750点を超えるスケッチ、模型、製図を収録し、彼の建築活動の真髄を明らかにします。</t>
  </si>
  <si>
    <t>594 p.</t>
  </si>
  <si>
    <t>9780262049405</t>
  </si>
  <si>
    <t>Mathematics in Biology</t>
  </si>
  <si>
    <t>Meister, Markus/Lee, Kyu Hyun/Portugues, Ruben</t>
  </si>
  <si>
    <t>【生物学における数学】本書は、生物科学全般を専攻する上級学部・大学院生向けの、簡潔かつ厳密な教科書です。ハーバード大学とカリフォルニア工科大学での約20年間の教育経験に基づき、定量生物学で用いられる手法を理解するための基礎を提供します。</t>
  </si>
  <si>
    <t>360 p.</t>
  </si>
  <si>
    <t>9781394374519</t>
  </si>
  <si>
    <t>Fundamentals of Biochemistry, 6th ed./IE.</t>
  </si>
  <si>
    <t>Heilman, Destin et al.</t>
  </si>
  <si>
    <t>【ヴォート・基礎生化学 第6版 IE版】定評ある生化学の教科書。新たに2名の著者を迎え改訂された第6版は、化学と生化学を統合した包括的なガイドブックとして、人間の健康と疾患に関する明確でバランスの取れた洞察を提供します。</t>
  </si>
  <si>
    <t>9781975220501</t>
  </si>
  <si>
    <t>Lippincott Williams &amp; Wilkins</t>
  </si>
  <si>
    <t>Lippincott        ® Illustrated Reviews: Biochemistry, 9th ed.</t>
  </si>
  <si>
    <t>Abali, Emine Ercikan et al.</t>
  </si>
  <si>
    <t>【イラストレイテッド生化学 第9版 IE版】好評の『Lippincott's Illustrated Review』シリーズのベストセラーである『生化学』改訂第9版。生化学の基礎を習得するために最適な教科書。複雑な生化学的概念を明確にする鮮やかなイラストと詳細な図表が特徴。</t>
  </si>
  <si>
    <t>Atkins, Peter et al.</t>
  </si>
  <si>
    <t>Sinauer Associates</t>
  </si>
  <si>
    <t>Barresi, Michael &amp; Gilbert, Scott</t>
  </si>
  <si>
    <t>9780192896612</t>
  </si>
  <si>
    <t>Wolpert's Principles of Development, 7th ed.</t>
  </si>
  <si>
    <t>Wolpert, Lewis et al.</t>
  </si>
  <si>
    <t>【ウォルパート・発生生物学 第7版】生物学・医学・獣医学専攻の学生に最適な発生生物学テキスト「ウォルパート」、6年ぶりの新版！学生が理解しておくべき基本概念から、医学への応用まで幅広くカバー。様々な生物共通の発生様式に重点を置いた内容で、発生生物学の全体像をつかむのに役立つ一冊。</t>
  </si>
  <si>
    <t>The Cell: A Molecular Apoproach, 9th ed.</t>
  </si>
  <si>
    <t>Cooper, Geoffrey &amp; Adams, Kenneth</t>
  </si>
  <si>
    <t>Futuyma, Douglas &amp; Kirkpatrick, Mark</t>
  </si>
  <si>
    <t>【Futuyma・進化生物学 第5版 IE版】進化生物学のテキストの金字塔、改訂新版です。最新の進化遺伝学やゲノミクスも取り込んで、急速な進展を遂げているこの分野をわかりやすく解説します。科学のプロセスを学びやすくする、理論と実証的仮説の相互作用を重視したつくりとなっています。</t>
  </si>
  <si>
    <t>Taiz, Lincoln et al.</t>
  </si>
  <si>
    <t>【テイツ/ザイガー 植物生理学・発生学 第7版】訳書でも親しまれている植物生理学の包括的なテキストの改訂新版です。核となる構成は維持する一方、気候変動に関連するボックスを追加するなど情報を増やし、図版は可能な限り簡素化し、気孔機能は他の章に組み込むなど変更・修正を行いました。</t>
  </si>
  <si>
    <t>9780128204801</t>
  </si>
  <si>
    <t>Encyclopedia of the Human Brain, 2nd ed.</t>
  </si>
  <si>
    <t>Grafman, Jordan H. (ed.)</t>
  </si>
  <si>
    <t>【ヒトの脳百科事典 第2版 全7巻】人間の脳の理解に関するあらゆるトピックを網羅した理想的なワンストップリソース。徹底的に改訂され、人間の神経画像、非侵襲的脳刺激、分子生物学（遺伝学とエピジェネティクスを含む）、脳疾患の臨床診断といった多くの新しく刺激的なトピックを大幅に更新。</t>
  </si>
  <si>
    <t>7 Vols., 3842 p.</t>
  </si>
  <si>
    <t>Agur, Anne M. R. &amp; Dalley, Arthur F.</t>
  </si>
  <si>
    <t>9781265155063</t>
  </si>
  <si>
    <t>Human Biology, 18th ed./ISE.</t>
  </si>
  <si>
    <t xml:space="preserve">Mader, Sylvia S. &amp; Windelspecht, Michael </t>
  </si>
  <si>
    <t>【シルビア・メイダー他著 ヒト生物学 第18版 ISE版】本書は、人体というレンズを通して、生物学の主要なテーマを紹介します。ヒトの生物学・生理学に関する基礎を分かりやすく解説し、世界標準のテキストとして、医学・生命科学系の学生に最適なレファレンスです。</t>
  </si>
  <si>
    <t>537 p.</t>
  </si>
  <si>
    <t>Levin, Leonard A. et al. (ed.)</t>
  </si>
  <si>
    <t>Renal Pathophysiology: The Essentials, 6th ed.</t>
  </si>
  <si>
    <t>Rennke, Helmut &amp; Denker, Bradley M.</t>
  </si>
  <si>
    <t>9781975219871</t>
  </si>
  <si>
    <t>BRS Biochemistry, Molecular Biology, and Genetics, 8th ed.</t>
  </si>
  <si>
    <t>Lieberman, Michael A. &amp; Schoch, Emma C.</t>
  </si>
  <si>
    <t>【Board Reviewシリーズ：生化学・分子生物学・遺伝学 第8版】実践的で親しみやすい本書は、USMLE Step 1やその他の試験対策に最適なテキストです。包括的でありながら簡潔な記述で、多忙な医学生や専門家におすすめです。</t>
  </si>
  <si>
    <t>Carroll, Karen C. &amp; Pfaller, Michael A. (ed.)</t>
  </si>
  <si>
    <t>9781975218393</t>
  </si>
  <si>
    <t>Bates' Guide to Physical Examination and History Taking, 14th ed./IE.</t>
  </si>
  <si>
    <t>Soriano, Rainier P.</t>
  </si>
  <si>
    <t>【ベイツ・身体診察法と病歴聴取 第14版 IE版】患者アセスメントを極めるための信頼性の高いリソースの改訂第14版。本書は、新たな高品質画像や表を追加し、包括的な読みやすい内容となっています。現代の医療環境下で患者アセスメントに取り組む医療従事者にとって、欠かせない一冊です。</t>
  </si>
  <si>
    <t>1312 p.</t>
  </si>
  <si>
    <t>9781266135545</t>
  </si>
  <si>
    <t>Current Medical Diagnosis and Treatment 2026, 65th ed.</t>
  </si>
  <si>
    <t>Papadakis, Maxine A./Rabow, Michael W./McQuaid, Kenneth R.</t>
  </si>
  <si>
    <t>【CURRENT 内科診断と治療 2026年版（第65版）】成人医学のあらゆる分野において最も重要な診断・治療の推奨事項と、最も有用な臨床的進展を掲載する、世界で人気の高い年次ガイド。 1,000以上の疾患と障害に関する正確で信頼性の高いエビデンスに基づく解説を収載。</t>
  </si>
  <si>
    <t>1840 p.</t>
  </si>
  <si>
    <t>9781265979317</t>
  </si>
  <si>
    <t>Harrison's Principles of Internal Medicine, 22nd ed.</t>
  </si>
  <si>
    <t>Longo, Dan et al.</t>
  </si>
  <si>
    <t>【ハリソン内科学 第22版 全2巻】内科学の定本「ハリソン」、3年ぶりの新版！優れた執筆・編集チームが、内科学全般と各専門分野に関し有益な情報を分かりやすく解説します。医学の進歩・発展をもれなくカバーした、応用病態生理／臨床医学における信頼性の高いリソースです。</t>
  </si>
  <si>
    <t>2 Vols., 3999 p.</t>
  </si>
  <si>
    <t>9781975242954</t>
  </si>
  <si>
    <t>Pocket Medicine, 9th ed. / Int'l ed.</t>
  </si>
  <si>
    <t>Sabatine, Marc S.</t>
  </si>
  <si>
    <t>【内科ポケットレファランス　原著第9版　インターナショナル版】内科疾患の診断・治療上の疑問に対する答えが即座に得られるポケットサイズのベストセラーリファレンス、改訂第9版。正確な診断と最高水準の治療計画を展開する上で欠かせない、焦点を絞った内科学の最先端情報を提供しています。</t>
  </si>
  <si>
    <t>305 p.</t>
  </si>
  <si>
    <t>9780323934992</t>
  </si>
  <si>
    <t>Mandell, Douglas, &amp; Bennett's Principles &amp; Practice of Infectious Diseases, 10th ed.</t>
  </si>
  <si>
    <t>Blaser, Martin J./Cohen, Jeffrey I./Holland, Steven M. (ed.)</t>
  </si>
  <si>
    <t xml:space="preserve">【マンデル/ダグラス/ベネット・感染症の原理と実際 第10版 全2巻】感染症の定本「マンデル」6年ぶりの新版！感染症の疫学・病理学・微生物学・免疫学・治療に関するNo. 1レファレンスで新たな編集チームと650名以上の専門家による寄稿で信頼性の高い包括的な情報を提供しています。
</t>
  </si>
  <si>
    <t>2 Vols., 4176 p.</t>
  </si>
  <si>
    <t>9780323884051</t>
  </si>
  <si>
    <t>Campbell-Walsh-Wein Urology, 13th ed.</t>
  </si>
  <si>
    <t>Dmochowski, Roger R./Kavoussi, Louis R./Peters, Craig A. (ed.)</t>
  </si>
  <si>
    <t>【キャンベル/ウォルシュ/ウェイン・泌尿器科学 第13版 全3巻】泌尿器科学の定本「キャンベル」、5年ぶりの新版！基礎科学から最新の内科・外科治療まで網羅した、使いやすい3巻構成で、各章、米国泌尿器科学会・欧州泌尿器科学会の最新ガイドラインが反映されています。</t>
  </si>
  <si>
    <t>3 Vols., 4032 p.</t>
  </si>
  <si>
    <t>Hale's Medications &amp; Mothers' Milk 2025-2026: 21st ed.</t>
  </si>
  <si>
    <t>Hale, Thomas W. &amp; Krutsch, Kaytlin</t>
  </si>
  <si>
    <t>American Academy of Pediatrics (AAP)</t>
  </si>
  <si>
    <t>Red Book: 2024-2027, 33rd ed.</t>
  </si>
  <si>
    <t>Kimberlin, David W. (ed.)</t>
  </si>
  <si>
    <t>9781394216857</t>
  </si>
  <si>
    <t>TNM Classification of Malignant Tumours, 9th ed.</t>
  </si>
  <si>
    <t>Brierley, James D. et al. (ed.)</t>
  </si>
  <si>
    <t>【国際対がん連合・TNM悪性腫瘍の分類 第9版】がん病期分類の国際基準「TNM分類」、8年ぶりの新版！エッセンシャルTNM、小児がんの病期分類に関するセクションを改訂され、がんの治療・研究・対策に携わる専門家に欠かせないリソースとなっています。</t>
  </si>
  <si>
    <t>9781975222598</t>
  </si>
  <si>
    <t>The International Consensus Classification of Myeloid &amp; Lymphoid Neoplasms</t>
  </si>
  <si>
    <t>Arber, Daniel A.</t>
  </si>
  <si>
    <t>【骨髄・リンパ腫のICC分類】149名の専門家が携わった本書は、骨髄・リンパ腫の迅速かつ正確な診断に役立つレファレンスです。4版改訂版の著編者を含む臨床諮問委員会を通じて最新情報が提供され、診断基準に重点を置いた内容で、血液病理学・腫瘍学の専門家、血液専門医に欠かせない1冊です。</t>
  </si>
  <si>
    <t>9789283245247</t>
  </si>
  <si>
    <t>World Health Organization</t>
  </si>
  <si>
    <t>Endocrine and Neuroendocrine Tumours, 5th ed.</t>
  </si>
  <si>
    <t>WHO Classification of Tumours Editorial Board</t>
  </si>
  <si>
    <t>【WHO腫瘍分類シリーズ 第5版 第10巻 内分泌・神経内分泌腫瘍】WHO腫瘍分類シリーズ『内分泌・神経内分泌腫瘍』編、8年ぶりの新版！内分泌学・病理学・腫瘍学・放射線腫瘍学・核医学などの専門家・医師必携のレファレンスです。。</t>
  </si>
  <si>
    <t>9781933477633</t>
  </si>
  <si>
    <t>American Registry of Pathology</t>
  </si>
  <si>
    <t>Tumors of the Thyroid and Parathyroid Glands</t>
  </si>
  <si>
    <t>Ghossein, Ronald et al.</t>
  </si>
  <si>
    <t>【AFIP腫瘍・非腫瘍病理学アトラス 第5シリーズ 第23巻：甲状腺・副甲状腺の腫瘍】本書は、甲状腺および副甲状腺腫瘍の最新リファレンスです。過去10年間の大きな進歩を反映し、特に甲状腺細胞診の章は、甲状腺結節における術前診断の重要性を踏まえ大幅に改訂・拡充されています。</t>
  </si>
  <si>
    <t>636 p.</t>
  </si>
  <si>
    <t>9789283245353</t>
  </si>
  <si>
    <t>Skin Tumours, 5th ed.</t>
  </si>
  <si>
    <t>【WHO腫瘍分類シリーズ 第5版 第12巻 皮膚腫瘍】WHO腫瘍分類シリーズ『皮膚腫瘍』編、7年ぶりの新版！「ブルーブック」の愛称で親しまれる本シリーズは腫瘍診断のゴールドスタンダードとして、病理学・皮膚科学・腫瘍内科／外科学・形成再建外科学などの医師必携のレファレンスです。</t>
  </si>
  <si>
    <t>762 p.</t>
  </si>
  <si>
    <t>9781975223816</t>
  </si>
  <si>
    <t>Polit &amp; Beck's Nursing Research: 12th ed./IE.</t>
  </si>
  <si>
    <t>Flanagan, Jane M. &amp; Beck, Cheryl Tatano</t>
  </si>
  <si>
    <t>【ポーリット/ベック・看護研究 第12版 IE版】本書は、研究の進め方から、実践に役立つ研究報告のクリティカルな評価の仕方に至るまでを網羅した、看護現場におけるエビデンスの作成・評価に関するテキストブックの最新第12版です。</t>
  </si>
  <si>
    <t>814 p.</t>
  </si>
  <si>
    <t>Vanderweele, Tyler J. et al.</t>
  </si>
  <si>
    <t>1,250 p.</t>
  </si>
  <si>
    <t>　　　　酪農学園生協　書籍店　行</t>
    <rPh sb="4" eb="8">
      <t>ラクノウガクエン</t>
    </rPh>
    <rPh sb="8" eb="10">
      <t>セイキョウ</t>
    </rPh>
    <rPh sb="11" eb="13">
      <t>ショセキ</t>
    </rPh>
    <rPh sb="13" eb="14">
      <t>テン</t>
    </rPh>
    <rPh sb="15" eb="16">
      <t>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</si>
</sst>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19" x14ac:knownFonts="1">
    <font>
      <sz val="12"/>
      <color theme="1"/>
      <name val="游ゴシック"/>
      <family val="2"/>
      <charset val="128"/>
      <scheme val="minor"/>
    </font>
    <font>
      <sz val="6"/>
      <name val="游ゴシック"/>
      <family val="2"/>
      <charset val="128"/>
      <scheme val="minor"/>
    </font>
    <font>
      <sz val="18"/>
      <color theme="1"/>
      <name val="游ゴシック"/>
      <family val="3"/>
      <charset val="128"/>
      <scheme val="minor"/>
    </font>
    <font>
      <sz val="12"/>
      <color theme="0"/>
      <name val="游ゴシック"/>
      <family val="3"/>
      <charset val="128"/>
      <scheme val="minor"/>
    </font>
    <font>
      <sz val="12"/>
      <color theme="1"/>
      <name val="游ゴシック"/>
      <family val="2"/>
      <charset val="128"/>
      <scheme val="minor"/>
    </font>
    <font>
      <sz val="12"/>
      <color theme="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0"/>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color theme="1"/>
      <name val="游ゴシック"/>
      <family val="2"/>
      <charset val="128"/>
      <scheme val="minor"/>
    </font>
    <font>
      <u/>
      <sz val="18"/>
      <color theme="1"/>
      <name val="游ゴシック"/>
      <family val="3"/>
      <charset val="128"/>
      <scheme val="minor"/>
    </font>
    <font>
      <b/>
      <sz val="18"/>
      <color theme="1"/>
      <name val="游ゴシック"/>
      <family val="3"/>
      <charset val="128"/>
      <scheme val="minor"/>
    </font>
    <font>
      <b/>
      <sz val="11"/>
      <color theme="0"/>
      <name val="游ゴシック"/>
      <family val="3"/>
      <charset val="128"/>
      <scheme val="minor"/>
    </font>
    <font>
      <b/>
      <sz val="11"/>
      <color theme="1"/>
      <name val="游ゴシック"/>
      <family val="2"/>
      <scheme val="minor"/>
    </font>
    <font>
      <sz val="6"/>
      <name val="游ゴシック"/>
      <family val="3"/>
      <charset val="128"/>
      <scheme val="minor"/>
    </font>
    <font>
      <b/>
      <sz val="11"/>
      <color theme="1"/>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rgb="FF363636"/>
        <bgColor indexed="64"/>
      </patternFill>
    </fill>
    <fill>
      <patternFill patternType="solid">
        <fgColor rgb="FF2E2E2E"/>
        <bgColor indexed="64"/>
      </patternFill>
    </fill>
    <fill>
      <patternFill patternType="solid">
        <fgColor rgb="FFCCFFFF"/>
        <bgColor indexed="64"/>
      </patternFill>
    </fill>
    <fill>
      <patternFill patternType="solid">
        <fgColor rgb="FF002060"/>
        <bgColor indexed="64"/>
      </patternFill>
    </fill>
    <fill>
      <patternFill patternType="solid">
        <fgColor rgb="FFFFFF00"/>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2E2E2E"/>
      </left>
      <right/>
      <top style="thin">
        <color rgb="FF2E2E2E"/>
      </top>
      <bottom/>
      <diagonal/>
    </border>
    <border>
      <left/>
      <right/>
      <top style="thin">
        <color rgb="FF2E2E2E"/>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71">
    <xf numFmtId="0" fontId="0" fillId="0" borderId="0" xfId="0">
      <alignment vertical="center"/>
    </xf>
    <xf numFmtId="14" fontId="0" fillId="0" borderId="0" xfId="0" applyNumberFormat="1">
      <alignment vertical="center"/>
    </xf>
    <xf numFmtId="0" fontId="0" fillId="0" borderId="0" xfId="0" applyAlignment="1">
      <alignment horizontal="center" vertical="center"/>
    </xf>
    <xf numFmtId="0" fontId="3" fillId="2" borderId="0" xfId="0" applyFont="1" applyFill="1" applyAlignment="1">
      <alignment horizontal="center" vertical="center"/>
    </xf>
    <xf numFmtId="0" fontId="7" fillId="0" borderId="0" xfId="0" applyFont="1" applyAlignment="1">
      <alignment horizontal="right" vertical="center"/>
    </xf>
    <xf numFmtId="38" fontId="7" fillId="0" borderId="0" xfId="1" applyFont="1" applyBorder="1">
      <alignment vertical="center"/>
    </xf>
    <xf numFmtId="0" fontId="3" fillId="2" borderId="3"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right" vertical="center"/>
    </xf>
    <xf numFmtId="176" fontId="0" fillId="0" borderId="0" xfId="0" applyNumberFormat="1">
      <alignment vertical="center"/>
    </xf>
    <xf numFmtId="0" fontId="8" fillId="2" borderId="0" xfId="0" applyFont="1" applyFill="1" applyAlignment="1">
      <alignment horizontal="center" vertical="center"/>
    </xf>
    <xf numFmtId="0" fontId="6" fillId="0" borderId="0" xfId="0" applyFont="1">
      <alignment vertical="center"/>
    </xf>
    <xf numFmtId="0" fontId="3" fillId="2" borderId="2" xfId="0" applyFont="1" applyFill="1" applyBorder="1">
      <alignment vertical="center"/>
    </xf>
    <xf numFmtId="0" fontId="3" fillId="2" borderId="3" xfId="0" applyFont="1" applyFill="1" applyBorder="1">
      <alignment vertical="center"/>
    </xf>
    <xf numFmtId="0" fontId="0" fillId="0" borderId="1" xfId="0" applyBorder="1">
      <alignment vertical="center"/>
    </xf>
    <xf numFmtId="0" fontId="10" fillId="0" borderId="0" xfId="0" applyFont="1">
      <alignment vertical="center"/>
    </xf>
    <xf numFmtId="11" fontId="0" fillId="0" borderId="0" xfId="0" applyNumberFormat="1">
      <alignment vertical="center"/>
    </xf>
    <xf numFmtId="0" fontId="9" fillId="4" borderId="1" xfId="0" applyFont="1" applyFill="1" applyBorder="1">
      <alignment vertical="center"/>
    </xf>
    <xf numFmtId="0" fontId="9" fillId="0" borderId="1" xfId="0" applyFont="1" applyBorder="1" applyAlignment="1">
      <alignment vertical="center" wrapText="1"/>
    </xf>
    <xf numFmtId="177" fontId="9" fillId="0" borderId="1" xfId="0" applyNumberFormat="1" applyFont="1" applyBorder="1" applyAlignment="1">
      <alignment vertical="center" wrapText="1"/>
    </xf>
    <xf numFmtId="0" fontId="9" fillId="4" borderId="1" xfId="0" applyFont="1" applyFill="1" applyBorder="1" applyAlignment="1">
      <alignment horizontal="right" vertical="center"/>
    </xf>
    <xf numFmtId="0" fontId="9" fillId="0" borderId="1" xfId="0" applyFont="1" applyBorder="1" applyAlignment="1">
      <alignment horizontal="center" vertical="center"/>
    </xf>
    <xf numFmtId="38" fontId="9" fillId="0" borderId="1" xfId="1" applyFont="1" applyBorder="1" applyAlignment="1">
      <alignment vertical="center" wrapText="1"/>
    </xf>
    <xf numFmtId="0" fontId="10" fillId="0" borderId="0" xfId="0" applyFont="1" applyAlignment="1">
      <alignment horizontal="center" vertical="center"/>
    </xf>
    <xf numFmtId="0" fontId="2" fillId="0" borderId="0" xfId="0" applyFont="1">
      <alignment vertical="center"/>
    </xf>
    <xf numFmtId="0" fontId="12" fillId="0" borderId="0" xfId="0" applyFont="1" applyAlignment="1">
      <alignment horizontal="left"/>
    </xf>
    <xf numFmtId="0" fontId="10" fillId="0" borderId="0" xfId="0" applyFont="1" applyAlignment="1">
      <alignment horizontal="left" vertical="center"/>
    </xf>
    <xf numFmtId="14" fontId="10" fillId="0" borderId="0" xfId="0" applyNumberFormat="1" applyFont="1">
      <alignment vertical="center"/>
    </xf>
    <xf numFmtId="0" fontId="8" fillId="0" borderId="0" xfId="0" applyFont="1" applyAlignment="1">
      <alignment horizontal="center" vertical="center"/>
    </xf>
    <xf numFmtId="0" fontId="10" fillId="4" borderId="10" xfId="0" applyFont="1" applyFill="1" applyBorder="1">
      <alignment vertical="center"/>
    </xf>
    <xf numFmtId="14" fontId="10" fillId="4" borderId="12" xfId="0" applyNumberFormat="1" applyFont="1" applyFill="1" applyBorder="1">
      <alignment vertical="center"/>
    </xf>
    <xf numFmtId="0" fontId="10" fillId="4" borderId="12" xfId="0" applyFont="1" applyFill="1" applyBorder="1">
      <alignment vertical="center"/>
    </xf>
    <xf numFmtId="0" fontId="10" fillId="4" borderId="12" xfId="0" applyFont="1" applyFill="1" applyBorder="1" applyAlignment="1">
      <alignment horizontal="left" vertical="center"/>
    </xf>
    <xf numFmtId="0" fontId="13" fillId="0" borderId="0" xfId="0" applyFont="1">
      <alignment vertical="center"/>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xf>
    <xf numFmtId="0" fontId="11" fillId="0" borderId="0" xfId="0" applyFont="1" applyAlignment="1">
      <alignment horizontal="right" vertical="center"/>
    </xf>
    <xf numFmtId="0" fontId="9" fillId="0" borderId="0" xfId="0" applyFont="1">
      <alignment vertical="center"/>
    </xf>
    <xf numFmtId="0" fontId="9" fillId="5" borderId="0" xfId="0" applyFont="1" applyFill="1">
      <alignment vertical="center"/>
    </xf>
    <xf numFmtId="0" fontId="14" fillId="5" borderId="0" xfId="0" applyFont="1" applyFill="1">
      <alignment vertical="center"/>
    </xf>
    <xf numFmtId="38" fontId="9" fillId="0" borderId="0" xfId="1" applyFont="1">
      <alignment vertical="center"/>
    </xf>
    <xf numFmtId="0" fontId="9" fillId="0" borderId="13" xfId="0" applyFont="1" applyBorder="1">
      <alignment vertical="center"/>
    </xf>
    <xf numFmtId="38" fontId="9" fillId="0" borderId="13" xfId="1" applyFont="1" applyBorder="1">
      <alignment vertical="center"/>
    </xf>
    <xf numFmtId="177" fontId="10" fillId="0" borderId="13" xfId="0" applyNumberFormat="1" applyFont="1" applyBorder="1">
      <alignment vertical="center"/>
    </xf>
    <xf numFmtId="0" fontId="0" fillId="6" borderId="0" xfId="0" applyFill="1">
      <alignment vertical="center"/>
    </xf>
    <xf numFmtId="38" fontId="0" fillId="0" borderId="1" xfId="0" applyNumberFormat="1" applyBorder="1">
      <alignment vertical="center"/>
    </xf>
    <xf numFmtId="0" fontId="15" fillId="0" borderId="0" xfId="0" applyFont="1" applyAlignment="1">
      <alignment horizontal="center" vertical="top"/>
    </xf>
    <xf numFmtId="0" fontId="0" fillId="0" borderId="0" xfId="0" applyAlignment="1">
      <alignment vertical="top"/>
    </xf>
    <xf numFmtId="0" fontId="17" fillId="0" borderId="0" xfId="0" applyFont="1" applyAlignment="1">
      <alignment horizontal="left" vertical="top"/>
    </xf>
    <xf numFmtId="49" fontId="18" fillId="0" borderId="0" xfId="0" applyNumberFormat="1" applyFont="1" applyAlignment="1">
      <alignment vertical="top"/>
    </xf>
    <xf numFmtId="0" fontId="18" fillId="0" borderId="0" xfId="0" applyFont="1" applyAlignment="1">
      <alignment vertical="top"/>
    </xf>
    <xf numFmtId="0" fontId="18" fillId="0" borderId="0" xfId="0" applyFont="1">
      <alignment vertical="center"/>
    </xf>
    <xf numFmtId="0" fontId="10" fillId="0" borderId="0" xfId="0" applyFont="1" applyAlignment="1">
      <alignment vertical="top"/>
    </xf>
    <xf numFmtId="49" fontId="10" fillId="0" borderId="0" xfId="0" applyNumberFormat="1" applyFont="1" applyAlignment="1">
      <alignment vertical="top"/>
    </xf>
    <xf numFmtId="3" fontId="10" fillId="0" borderId="0" xfId="0" applyNumberFormat="1" applyFont="1" applyAlignment="1">
      <alignment vertical="top"/>
    </xf>
    <xf numFmtId="0" fontId="12" fillId="0" borderId="0" xfId="0" applyFont="1" applyAlignment="1">
      <alignment horizontal="left"/>
    </xf>
    <xf numFmtId="0" fontId="5" fillId="3" borderId="0" xfId="0" applyFont="1" applyFill="1" applyAlignment="1">
      <alignment horizontal="center" vertical="center"/>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10" fillId="4" borderId="10" xfId="0" applyFont="1" applyFill="1" applyBorder="1" applyAlignment="1">
      <alignment horizontal="center" vertical="center"/>
    </xf>
    <xf numFmtId="0" fontId="10" fillId="4" borderId="12" xfId="0" applyFont="1" applyFill="1" applyBorder="1" applyAlignment="1">
      <alignment horizontal="center" vertical="center"/>
    </xf>
    <xf numFmtId="0" fontId="8" fillId="2" borderId="0" xfId="0" applyFont="1" applyFill="1" applyAlignment="1">
      <alignment horizontal="center" vertical="center"/>
    </xf>
  </cellXfs>
  <cellStyles count="2">
    <cellStyle name="桁区切り" xfId="1" builtinId="6"/>
    <cellStyle name="標準" xfId="0" builtinId="0"/>
  </cellStyles>
  <dxfs count="1">
    <dxf>
      <fill>
        <patternFill>
          <bgColor rgb="FFCCFFFF"/>
        </patternFill>
      </fill>
    </dxf>
  </dxfs>
  <tableStyles count="0" defaultTableStyle="TableStyleMedium2" defaultPivotStyle="PivotStyleLight16"/>
  <colors>
    <mruColors>
      <color rgb="FFCCFFFF"/>
      <color rgb="FF363636"/>
      <color rgb="FF2E2E2E"/>
      <color rgb="FF222222"/>
      <color rgb="FF454545"/>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190501</xdr:colOff>
      <xdr:row>26</xdr:row>
      <xdr:rowOff>123825</xdr:rowOff>
    </xdr:from>
    <xdr:to>
      <xdr:col>7</xdr:col>
      <xdr:colOff>1019174</xdr:colOff>
      <xdr:row>28</xdr:row>
      <xdr:rowOff>152401</xdr:rowOff>
    </xdr:to>
    <xdr:sp macro="" textlink="">
      <xdr:nvSpPr>
        <xdr:cNvPr id="2" name="テキスト ボックス 1">
          <a:extLst>
            <a:ext uri="{FF2B5EF4-FFF2-40B4-BE49-F238E27FC236}">
              <a16:creationId xmlns:a16="http://schemas.microsoft.com/office/drawing/2014/main" id="{89F80F61-D3E7-DB77-4C07-5C26A715D488}"/>
            </a:ext>
          </a:extLst>
        </xdr:cNvPr>
        <xdr:cNvSpPr txBox="1"/>
      </xdr:nvSpPr>
      <xdr:spPr>
        <a:xfrm>
          <a:off x="190501" y="8643938"/>
          <a:ext cx="7315198" cy="533401"/>
        </a:xfrm>
        <a:prstGeom prst="round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400"/>
            </a:lnSpc>
          </a:pPr>
          <a:r>
            <a:rPr kumimoji="1" lang="ja-JP" altLang="en-US" sz="1000"/>
            <a:t>＊和書については、表示の本体価格より</a:t>
          </a:r>
          <a:r>
            <a:rPr kumimoji="1" lang="en-US" altLang="ja-JP" sz="1000"/>
            <a:t>15</a:t>
          </a:r>
          <a:r>
            <a:rPr kumimoji="1" lang="ja-JP" altLang="en-US" sz="1000"/>
            <a:t>％割引または還元いたします。</a:t>
          </a:r>
          <a:endParaRPr kumimoji="1" lang="en-US" altLang="ja-JP" sz="1000"/>
        </a:p>
        <a:p>
          <a:pPr>
            <a:lnSpc>
              <a:spcPts val="1400"/>
            </a:lnSpc>
          </a:pPr>
          <a:r>
            <a:rPr kumimoji="1" lang="ja-JP" altLang="en-US" sz="1000"/>
            <a:t>＊洋書（</a:t>
          </a:r>
          <a:r>
            <a:rPr kumimoji="1" lang="en-US" altLang="ja-JP" sz="1000"/>
            <a:t>NO.1266</a:t>
          </a:r>
          <a:r>
            <a:rPr kumimoji="1" lang="ja-JP" altLang="en-US" sz="1000"/>
            <a:t>～</a:t>
          </a:r>
          <a:r>
            <a:rPr kumimoji="1" lang="en-US" altLang="ja-JP" sz="1000"/>
            <a:t>1377</a:t>
          </a:r>
          <a:r>
            <a:rPr kumimoji="1" lang="ja-JP" altLang="en-US" sz="1000"/>
            <a:t>）はすでに割引後の特別販売価格となります。あらかじめご承知おきください。</a:t>
          </a:r>
          <a:endParaRPr kumimoji="1" lang="en-US" altLang="ja-JP" sz="1000"/>
        </a:p>
      </xdr:txBody>
    </xdr:sp>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_4本組用_2" connectionId="2" xr16:uid="{40BE5581-6151-4B2A-A236-36C4351C4510}" autoFormatId="2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先頭" connectionId="3" xr16:uid="{F10FF0DD-363A-40E0-B55E-7BAA12B08AA2}" autoFormatId="20"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4本組用" connectionId="1" xr16:uid="{ABBF32A1-3450-49A7-A633-4FD1E9A66B57}" autoFormatId="20"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先頭_1" connectionId="4" xr16:uid="{DA7D0E76-D241-4EE8-A909-100C8067C08D}" autoFormatId="20" applyNumberFormats="0" applyBorderFormats="0" applyFontFormats="1" applyPatternFormats="1" applyAlignmentFormats="0" applyWidthHeightFormats="0"/>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queryTable" Target="../queryTables/queryTable1.xml"/><Relationship Id="rId4" Type="http://schemas.openxmlformats.org/officeDocument/2006/relationships/queryTable" Target="../queryTables/query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A6FD-2188-4BC8-AE0A-25A46596781D}">
  <dimension ref="A1:B32"/>
  <sheetViews>
    <sheetView workbookViewId="0">
      <selection activeCell="B3" sqref="B3"/>
    </sheetView>
  </sheetViews>
  <sheetFormatPr defaultRowHeight="19.5" x14ac:dyDescent="0.4"/>
  <cols>
    <col min="1" max="1" width="19.5546875" bestFit="1" customWidth="1"/>
  </cols>
  <sheetData>
    <row r="1" spans="1:2" x14ac:dyDescent="0.4">
      <c r="A1" t="s">
        <v>0</v>
      </c>
      <c r="B1" t="s">
        <v>1</v>
      </c>
    </row>
    <row r="3" spans="1:2" x14ac:dyDescent="0.4">
      <c r="A3" t="s">
        <v>2</v>
      </c>
      <c r="B3" t="s">
        <v>3</v>
      </c>
    </row>
    <row r="4" spans="1:2" x14ac:dyDescent="0.4">
      <c r="A4" t="s">
        <v>4</v>
      </c>
      <c r="B4" t="s">
        <v>5</v>
      </c>
    </row>
    <row r="5" spans="1:2" x14ac:dyDescent="0.4">
      <c r="A5" t="s">
        <v>6</v>
      </c>
      <c r="B5" t="s">
        <v>7</v>
      </c>
    </row>
    <row r="6" spans="1:2" x14ac:dyDescent="0.4">
      <c r="A6" t="s">
        <v>8</v>
      </c>
      <c r="B6" t="s">
        <v>9</v>
      </c>
    </row>
    <row r="7" spans="1:2" x14ac:dyDescent="0.4">
      <c r="A7" t="s">
        <v>10</v>
      </c>
      <c r="B7" t="s">
        <v>11</v>
      </c>
    </row>
    <row r="8" spans="1:2" x14ac:dyDescent="0.4">
      <c r="A8" t="s">
        <v>12</v>
      </c>
      <c r="B8" t="s">
        <v>13</v>
      </c>
    </row>
    <row r="9" spans="1:2" x14ac:dyDescent="0.4">
      <c r="A9" t="s">
        <v>14</v>
      </c>
      <c r="B9" t="s">
        <v>15</v>
      </c>
    </row>
    <row r="10" spans="1:2" x14ac:dyDescent="0.4">
      <c r="A10" t="s">
        <v>16</v>
      </c>
      <c r="B10" t="s">
        <v>17</v>
      </c>
    </row>
    <row r="11" spans="1:2" x14ac:dyDescent="0.4">
      <c r="A11" t="s">
        <v>18</v>
      </c>
      <c r="B11" t="s">
        <v>19</v>
      </c>
    </row>
    <row r="12" spans="1:2" x14ac:dyDescent="0.4">
      <c r="A12" t="s">
        <v>20</v>
      </c>
      <c r="B12" t="s">
        <v>21</v>
      </c>
    </row>
    <row r="13" spans="1:2" x14ac:dyDescent="0.4">
      <c r="A13" t="s">
        <v>22</v>
      </c>
      <c r="B13" t="s">
        <v>23</v>
      </c>
    </row>
    <row r="14" spans="1:2" x14ac:dyDescent="0.4">
      <c r="A14" t="s">
        <v>24</v>
      </c>
      <c r="B14" t="s">
        <v>25</v>
      </c>
    </row>
    <row r="15" spans="1:2" x14ac:dyDescent="0.4">
      <c r="A15" t="s">
        <v>26</v>
      </c>
      <c r="B15" t="s">
        <v>27</v>
      </c>
    </row>
    <row r="16" spans="1:2" x14ac:dyDescent="0.4">
      <c r="A16" t="s">
        <v>28</v>
      </c>
      <c r="B16" t="s">
        <v>29</v>
      </c>
    </row>
    <row r="17" spans="1:2" x14ac:dyDescent="0.4">
      <c r="A17" t="s">
        <v>30</v>
      </c>
      <c r="B17" t="s">
        <v>31</v>
      </c>
    </row>
    <row r="18" spans="1:2" x14ac:dyDescent="0.4">
      <c r="A18" t="s">
        <v>32</v>
      </c>
      <c r="B18" t="s">
        <v>33</v>
      </c>
    </row>
    <row r="19" spans="1:2" x14ac:dyDescent="0.4">
      <c r="A19" t="s">
        <v>34</v>
      </c>
      <c r="B19" t="s">
        <v>35</v>
      </c>
    </row>
    <row r="20" spans="1:2" x14ac:dyDescent="0.4">
      <c r="A20" t="s">
        <v>36</v>
      </c>
      <c r="B20" t="s">
        <v>37</v>
      </c>
    </row>
    <row r="21" spans="1:2" x14ac:dyDescent="0.4">
      <c r="A21" t="s">
        <v>38</v>
      </c>
      <c r="B21" t="s">
        <v>39</v>
      </c>
    </row>
    <row r="22" spans="1:2" x14ac:dyDescent="0.4">
      <c r="A22" t="s">
        <v>40</v>
      </c>
      <c r="B22" t="s">
        <v>41</v>
      </c>
    </row>
    <row r="23" spans="1:2" x14ac:dyDescent="0.4">
      <c r="A23" t="s">
        <v>42</v>
      </c>
      <c r="B23" t="s">
        <v>43</v>
      </c>
    </row>
    <row r="24" spans="1:2" x14ac:dyDescent="0.4">
      <c r="A24" t="s">
        <v>44</v>
      </c>
      <c r="B24" t="s">
        <v>45</v>
      </c>
    </row>
    <row r="25" spans="1:2" x14ac:dyDescent="0.4">
      <c r="A25" t="s">
        <v>46</v>
      </c>
      <c r="B25" t="s">
        <v>47</v>
      </c>
    </row>
    <row r="26" spans="1:2" x14ac:dyDescent="0.4">
      <c r="A26" t="s">
        <v>48</v>
      </c>
      <c r="B26" t="s">
        <v>49</v>
      </c>
    </row>
    <row r="27" spans="1:2" x14ac:dyDescent="0.4">
      <c r="A27" t="s">
        <v>50</v>
      </c>
      <c r="B27" t="s">
        <v>51</v>
      </c>
    </row>
    <row r="28" spans="1:2" x14ac:dyDescent="0.4">
      <c r="A28" t="s">
        <v>52</v>
      </c>
      <c r="B28" t="s">
        <v>53</v>
      </c>
    </row>
    <row r="29" spans="1:2" x14ac:dyDescent="0.4">
      <c r="A29" t="s">
        <v>54</v>
      </c>
      <c r="B29" t="s">
        <v>55</v>
      </c>
    </row>
    <row r="30" spans="1:2" x14ac:dyDescent="0.4">
      <c r="A30" t="s">
        <v>56</v>
      </c>
      <c r="B30" t="s">
        <v>57</v>
      </c>
    </row>
    <row r="31" spans="1:2" x14ac:dyDescent="0.4">
      <c r="A31" t="s">
        <v>58</v>
      </c>
      <c r="B31" t="s">
        <v>59</v>
      </c>
    </row>
    <row r="32" spans="1:2" x14ac:dyDescent="0.4">
      <c r="A32" t="s">
        <v>60</v>
      </c>
      <c r="B32" t="s">
        <v>61</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FD5C-1294-4EBE-A60F-6AC1A5D4C6A3}">
  <dimension ref="A1:Y1426"/>
  <sheetViews>
    <sheetView zoomScaleNormal="100" workbookViewId="0">
      <pane ySplit="1" topLeftCell="A1307" activePane="bottomLeft" state="frozen"/>
      <selection pane="bottomLeft" activeCell="K10" sqref="K10"/>
    </sheetView>
  </sheetViews>
  <sheetFormatPr defaultColWidth="10" defaultRowHeight="19.5" x14ac:dyDescent="0.4"/>
  <cols>
    <col min="1" max="1" width="10" style="46"/>
    <col min="2" max="2" width="18.109375" style="46" customWidth="1"/>
    <col min="3" max="3" width="3.5546875" style="53" customWidth="1"/>
    <col min="4" max="4" width="5.33203125" style="53" customWidth="1"/>
    <col min="5" max="5" width="4.21875" style="53" customWidth="1"/>
    <col min="6" max="6" width="8.109375" style="53" customWidth="1"/>
    <col min="7" max="7" width="4.33203125" style="53" customWidth="1"/>
    <col min="8" max="8" width="17" style="53" customWidth="1"/>
    <col min="9" max="10" width="2.77734375" style="53" customWidth="1"/>
    <col min="11" max="11" width="20.5546875" style="53" customWidth="1"/>
    <col min="12" max="12" width="4.21875" style="53" customWidth="1"/>
    <col min="13" max="13" width="11.5546875" style="53" customWidth="1"/>
    <col min="14" max="14" width="5.33203125" style="53" customWidth="1"/>
    <col min="15" max="15" width="37.6640625" style="53" customWidth="1"/>
    <col min="16" max="16" width="19" style="53" customWidth="1"/>
    <col min="17" max="17" width="5.88671875" style="53" customWidth="1"/>
    <col min="18" max="18" width="5.77734375" style="53" customWidth="1"/>
    <col min="19" max="19" width="12.21875" style="53" customWidth="1"/>
    <col min="20" max="20" width="14.109375" style="53" customWidth="1"/>
    <col min="21" max="21" width="6.88671875" style="53" customWidth="1"/>
    <col min="22" max="22" width="3.88671875" style="53" customWidth="1"/>
    <col min="23" max="23" width="12.5546875" bestFit="1" customWidth="1"/>
    <col min="24" max="24" width="34.33203125" bestFit="1" customWidth="1"/>
    <col min="25" max="25" width="11.44140625" customWidth="1"/>
  </cols>
  <sheetData>
    <row r="1" spans="1:25" x14ac:dyDescent="0.4">
      <c r="A1" s="46" t="s">
        <v>62</v>
      </c>
      <c r="C1" s="50" t="s">
        <v>63</v>
      </c>
      <c r="D1" s="50" t="s">
        <v>64</v>
      </c>
      <c r="E1" s="50" t="s">
        <v>65</v>
      </c>
      <c r="F1" s="50" t="s">
        <v>66</v>
      </c>
      <c r="G1" s="50" t="s">
        <v>67</v>
      </c>
      <c r="H1" s="50" t="s">
        <v>68</v>
      </c>
      <c r="I1" s="50" t="s">
        <v>69</v>
      </c>
      <c r="J1" s="50" t="s">
        <v>3057</v>
      </c>
      <c r="K1" s="50" t="s">
        <v>70</v>
      </c>
      <c r="L1" s="50" t="s">
        <v>71</v>
      </c>
      <c r="M1" s="50" t="s">
        <v>72</v>
      </c>
      <c r="N1" s="50" t="s">
        <v>73</v>
      </c>
      <c r="O1" s="50" t="s">
        <v>74</v>
      </c>
      <c r="P1" s="50" t="s">
        <v>75</v>
      </c>
      <c r="Q1" s="50" t="s">
        <v>76</v>
      </c>
      <c r="R1" s="50" t="s">
        <v>77</v>
      </c>
      <c r="S1" s="50" t="s">
        <v>78</v>
      </c>
      <c r="T1" s="50" t="s">
        <v>79</v>
      </c>
      <c r="U1" s="50" t="s">
        <v>80</v>
      </c>
      <c r="V1" s="50" t="s">
        <v>81</v>
      </c>
      <c r="Y1" s="48" t="s">
        <v>64</v>
      </c>
    </row>
    <row r="2" spans="1:25" x14ac:dyDescent="0.4">
      <c r="A2" s="46" t="str">
        <f>VLOOKUP(F2,M!$A$3:$B$32,2)</f>
        <v>統計</v>
      </c>
      <c r="B2" s="46" t="str">
        <f>IFERROR(IF(A2="","",A2&amp;COUNTIF(A$2:A2,A2)),"")</f>
        <v>統計1</v>
      </c>
      <c r="C2" s="51" t="s">
        <v>82</v>
      </c>
      <c r="D2" s="52">
        <v>1</v>
      </c>
      <c r="E2" s="51" t="s">
        <v>83</v>
      </c>
      <c r="F2" s="51" t="s">
        <v>2</v>
      </c>
      <c r="G2" s="51" t="s">
        <v>84</v>
      </c>
      <c r="H2" s="51" t="s">
        <v>85</v>
      </c>
      <c r="K2" s="51" t="s">
        <v>3058</v>
      </c>
      <c r="L2" s="51" t="s">
        <v>417</v>
      </c>
      <c r="M2" s="51" t="s">
        <v>418</v>
      </c>
      <c r="O2" s="51" t="s">
        <v>3059</v>
      </c>
      <c r="P2" s="51" t="s">
        <v>3060</v>
      </c>
      <c r="Q2" s="52">
        <v>2000</v>
      </c>
      <c r="R2" s="52">
        <v>2200</v>
      </c>
      <c r="S2" s="51" t="s">
        <v>3061</v>
      </c>
      <c r="T2" s="51" t="s">
        <v>3062</v>
      </c>
      <c r="U2" s="51" t="s">
        <v>182</v>
      </c>
      <c r="V2" s="51" t="s">
        <v>82</v>
      </c>
      <c r="Y2" s="49">
        <v>1</v>
      </c>
    </row>
    <row r="3" spans="1:25" x14ac:dyDescent="0.4">
      <c r="A3" s="46" t="str">
        <f>VLOOKUP(F3,M!$A$3:$B$32,2)</f>
        <v>統計</v>
      </c>
      <c r="B3" s="46" t="str">
        <f>IFERROR(IF(A3="","",A3&amp;COUNTIF(A$2:A3,A3)),"")</f>
        <v>統計2</v>
      </c>
      <c r="C3" s="51" t="s">
        <v>82</v>
      </c>
      <c r="D3" s="52">
        <v>2</v>
      </c>
      <c r="E3" s="51" t="s">
        <v>83</v>
      </c>
      <c r="F3" s="51" t="s">
        <v>2</v>
      </c>
      <c r="G3" s="51" t="s">
        <v>84</v>
      </c>
      <c r="H3" s="51" t="s">
        <v>85</v>
      </c>
      <c r="K3" s="51" t="s">
        <v>3063</v>
      </c>
      <c r="L3" s="51" t="s">
        <v>105</v>
      </c>
      <c r="M3" s="51" t="s">
        <v>106</v>
      </c>
      <c r="O3" s="51" t="s">
        <v>3064</v>
      </c>
      <c r="P3" s="51" t="s">
        <v>3065</v>
      </c>
      <c r="Q3" s="52">
        <v>17000</v>
      </c>
      <c r="R3" s="52">
        <v>18700</v>
      </c>
      <c r="S3" s="51" t="s">
        <v>3066</v>
      </c>
      <c r="T3" s="51" t="s">
        <v>3067</v>
      </c>
      <c r="U3" s="51" t="s">
        <v>3068</v>
      </c>
      <c r="V3" s="51" t="s">
        <v>82</v>
      </c>
      <c r="Y3" s="49">
        <v>2</v>
      </c>
    </row>
    <row r="4" spans="1:25" x14ac:dyDescent="0.4">
      <c r="A4" s="46" t="str">
        <f>VLOOKUP(F4,M!$A$3:$B$32,2)</f>
        <v>統計</v>
      </c>
      <c r="B4" s="46" t="str">
        <f>IFERROR(IF(A4="","",A4&amp;COUNTIF(A$2:A4,A4)),"")</f>
        <v>統計3</v>
      </c>
      <c r="C4" s="51" t="s">
        <v>82</v>
      </c>
      <c r="D4" s="52">
        <v>3</v>
      </c>
      <c r="E4" s="51" t="s">
        <v>83</v>
      </c>
      <c r="F4" s="51" t="s">
        <v>2</v>
      </c>
      <c r="G4" s="51" t="s">
        <v>84</v>
      </c>
      <c r="H4" s="51" t="s">
        <v>85</v>
      </c>
      <c r="K4" s="51" t="s">
        <v>3069</v>
      </c>
      <c r="L4" s="51" t="s">
        <v>105</v>
      </c>
      <c r="M4" s="51" t="s">
        <v>106</v>
      </c>
      <c r="O4" s="51" t="s">
        <v>3070</v>
      </c>
      <c r="P4" s="51" t="s">
        <v>3071</v>
      </c>
      <c r="Q4" s="52">
        <v>6000</v>
      </c>
      <c r="R4" s="52">
        <v>6600</v>
      </c>
      <c r="S4" s="51" t="s">
        <v>3072</v>
      </c>
      <c r="T4" s="51" t="s">
        <v>3062</v>
      </c>
      <c r="U4" s="51" t="s">
        <v>3073</v>
      </c>
      <c r="V4" s="51" t="s">
        <v>82</v>
      </c>
      <c r="Y4" s="49">
        <v>3</v>
      </c>
    </row>
    <row r="5" spans="1:25" x14ac:dyDescent="0.4">
      <c r="A5" s="46" t="str">
        <f>VLOOKUP(F5,M!$A$3:$B$32,2)</f>
        <v>統計</v>
      </c>
      <c r="B5" s="46" t="str">
        <f>IFERROR(IF(A5="","",A5&amp;COUNTIF(A$2:A5,A5)),"")</f>
        <v>統計4</v>
      </c>
      <c r="C5" s="51" t="s">
        <v>82</v>
      </c>
      <c r="D5" s="52">
        <v>4</v>
      </c>
      <c r="E5" s="51" t="s">
        <v>83</v>
      </c>
      <c r="F5" s="51" t="s">
        <v>2</v>
      </c>
      <c r="G5" s="51" t="s">
        <v>84</v>
      </c>
      <c r="H5" s="51" t="s">
        <v>85</v>
      </c>
      <c r="K5" s="51" t="s">
        <v>3074</v>
      </c>
      <c r="L5" s="51" t="s">
        <v>122</v>
      </c>
      <c r="M5" s="51" t="s">
        <v>123</v>
      </c>
      <c r="O5" s="51" t="s">
        <v>3075</v>
      </c>
      <c r="P5" s="51" t="s">
        <v>3076</v>
      </c>
      <c r="Q5" s="52">
        <v>2800</v>
      </c>
      <c r="R5" s="52">
        <v>3080</v>
      </c>
      <c r="S5" s="51" t="s">
        <v>3077</v>
      </c>
      <c r="T5" s="51" t="s">
        <v>3078</v>
      </c>
      <c r="U5" s="51" t="s">
        <v>496</v>
      </c>
      <c r="V5" s="51" t="s">
        <v>82</v>
      </c>
      <c r="Y5" s="49">
        <v>4</v>
      </c>
    </row>
    <row r="6" spans="1:25" x14ac:dyDescent="0.4">
      <c r="A6" s="46" t="str">
        <f>VLOOKUP(F6,M!$A$3:$B$32,2)</f>
        <v>統計</v>
      </c>
      <c r="B6" s="46" t="str">
        <f>IFERROR(IF(A6="","",A6&amp;COUNTIF(A$2:A6,A6)),"")</f>
        <v>統計5</v>
      </c>
      <c r="C6" s="51" t="s">
        <v>82</v>
      </c>
      <c r="D6" s="52">
        <v>5</v>
      </c>
      <c r="E6" s="51" t="s">
        <v>83</v>
      </c>
      <c r="F6" s="51" t="s">
        <v>2</v>
      </c>
      <c r="G6" s="51" t="s">
        <v>84</v>
      </c>
      <c r="H6" s="51" t="s">
        <v>85</v>
      </c>
      <c r="K6" s="51" t="s">
        <v>3079</v>
      </c>
      <c r="L6" s="51" t="s">
        <v>122</v>
      </c>
      <c r="M6" s="51" t="s">
        <v>123</v>
      </c>
      <c r="O6" s="51" t="s">
        <v>3080</v>
      </c>
      <c r="P6" s="51" t="s">
        <v>3081</v>
      </c>
      <c r="Q6" s="52">
        <v>3400</v>
      </c>
      <c r="R6" s="52">
        <v>3740</v>
      </c>
      <c r="S6" s="51" t="s">
        <v>3082</v>
      </c>
      <c r="T6" s="51" t="s">
        <v>3083</v>
      </c>
      <c r="U6" s="51" t="s">
        <v>3084</v>
      </c>
      <c r="V6" s="51" t="s">
        <v>82</v>
      </c>
      <c r="Y6" s="49">
        <v>5</v>
      </c>
    </row>
    <row r="7" spans="1:25" x14ac:dyDescent="0.4">
      <c r="A7" s="46" t="str">
        <f>VLOOKUP(F7,M!$A$3:$B$32,2)</f>
        <v>統計</v>
      </c>
      <c r="B7" s="46" t="str">
        <f>IFERROR(IF(A7="","",A7&amp;COUNTIF(A$2:A7,A7)),"")</f>
        <v>統計6</v>
      </c>
      <c r="C7" s="51" t="s">
        <v>82</v>
      </c>
      <c r="D7" s="52">
        <v>6</v>
      </c>
      <c r="E7" s="51" t="s">
        <v>83</v>
      </c>
      <c r="F7" s="51" t="s">
        <v>2</v>
      </c>
      <c r="G7" s="51" t="s">
        <v>84</v>
      </c>
      <c r="H7" s="51" t="s">
        <v>85</v>
      </c>
      <c r="K7" s="51" t="s">
        <v>3085</v>
      </c>
      <c r="L7" s="51" t="s">
        <v>237</v>
      </c>
      <c r="M7" s="51" t="s">
        <v>238</v>
      </c>
      <c r="O7" s="51" t="s">
        <v>3086</v>
      </c>
      <c r="P7" s="51" t="s">
        <v>3087</v>
      </c>
      <c r="Q7" s="52">
        <v>5000</v>
      </c>
      <c r="R7" s="52">
        <v>5500</v>
      </c>
      <c r="S7" s="51" t="s">
        <v>3088</v>
      </c>
      <c r="T7" s="51" t="s">
        <v>3067</v>
      </c>
      <c r="U7" s="51" t="s">
        <v>1203</v>
      </c>
      <c r="V7" s="51" t="s">
        <v>82</v>
      </c>
      <c r="Y7" s="49">
        <v>6</v>
      </c>
    </row>
    <row r="8" spans="1:25" x14ac:dyDescent="0.4">
      <c r="A8" s="46" t="str">
        <f>VLOOKUP(F8,M!$A$3:$B$32,2)</f>
        <v>統計</v>
      </c>
      <c r="B8" s="46" t="str">
        <f>IFERROR(IF(A8="","",A8&amp;COUNTIF(A$2:A8,A8)),"")</f>
        <v>統計7</v>
      </c>
      <c r="C8" s="51" t="s">
        <v>82</v>
      </c>
      <c r="D8" s="52">
        <v>7</v>
      </c>
      <c r="E8" s="51" t="s">
        <v>83</v>
      </c>
      <c r="F8" s="51" t="s">
        <v>2</v>
      </c>
      <c r="G8" s="51" t="s">
        <v>84</v>
      </c>
      <c r="H8" s="51" t="s">
        <v>85</v>
      </c>
      <c r="K8" s="51" t="s">
        <v>3089</v>
      </c>
      <c r="L8" s="51" t="s">
        <v>244</v>
      </c>
      <c r="M8" s="51" t="s">
        <v>245</v>
      </c>
      <c r="O8" s="51" t="s">
        <v>3090</v>
      </c>
      <c r="P8" s="51" t="s">
        <v>3091</v>
      </c>
      <c r="Q8" s="52">
        <v>3600</v>
      </c>
      <c r="R8" s="52">
        <v>3960</v>
      </c>
      <c r="S8" s="51" t="s">
        <v>3092</v>
      </c>
      <c r="T8" s="51" t="s">
        <v>3093</v>
      </c>
      <c r="U8" s="51" t="s">
        <v>269</v>
      </c>
      <c r="V8" s="51" t="s">
        <v>82</v>
      </c>
      <c r="Y8" s="49">
        <v>7</v>
      </c>
    </row>
    <row r="9" spans="1:25" x14ac:dyDescent="0.4">
      <c r="A9" s="46" t="str">
        <f>VLOOKUP(F9,M!$A$3:$B$32,2)</f>
        <v>数学</v>
      </c>
      <c r="B9" s="46" t="str">
        <f>IFERROR(IF(A9="","",A9&amp;COUNTIF(A$2:A9,A9)),"")</f>
        <v>数学1</v>
      </c>
      <c r="C9" s="51" t="s">
        <v>82</v>
      </c>
      <c r="D9" s="52">
        <v>8</v>
      </c>
      <c r="E9" s="51" t="s">
        <v>83</v>
      </c>
      <c r="F9" s="51" t="s">
        <v>4</v>
      </c>
      <c r="G9" s="51" t="s">
        <v>84</v>
      </c>
      <c r="H9" s="51" t="s">
        <v>144</v>
      </c>
      <c r="K9" s="51" t="s">
        <v>3094</v>
      </c>
      <c r="L9" s="51" t="s">
        <v>155</v>
      </c>
      <c r="M9" s="51" t="s">
        <v>156</v>
      </c>
      <c r="O9" s="51" t="s">
        <v>3095</v>
      </c>
      <c r="P9" s="51" t="s">
        <v>3096</v>
      </c>
      <c r="Q9" s="52">
        <v>3800</v>
      </c>
      <c r="R9" s="52">
        <v>4180</v>
      </c>
      <c r="S9" s="51" t="s">
        <v>3097</v>
      </c>
      <c r="T9" s="51" t="s">
        <v>3098</v>
      </c>
      <c r="U9" s="51" t="s">
        <v>2155</v>
      </c>
      <c r="V9" s="51" t="s">
        <v>82</v>
      </c>
      <c r="Y9" s="49">
        <v>8</v>
      </c>
    </row>
    <row r="10" spans="1:25" x14ac:dyDescent="0.4">
      <c r="A10" s="46" t="str">
        <f>VLOOKUP(F10,M!$A$3:$B$32,2)</f>
        <v>数学</v>
      </c>
      <c r="B10" s="46" t="str">
        <f>IFERROR(IF(A10="","",A10&amp;COUNTIF(A$2:A10,A10)),"")</f>
        <v>数学2</v>
      </c>
      <c r="C10" s="51" t="s">
        <v>82</v>
      </c>
      <c r="D10" s="52">
        <v>9</v>
      </c>
      <c r="E10" s="51" t="s">
        <v>83</v>
      </c>
      <c r="F10" s="51" t="s">
        <v>4</v>
      </c>
      <c r="G10" s="51" t="s">
        <v>84</v>
      </c>
      <c r="H10" s="51" t="s">
        <v>144</v>
      </c>
      <c r="K10" s="51" t="s">
        <v>3099</v>
      </c>
      <c r="L10" s="51" t="s">
        <v>155</v>
      </c>
      <c r="M10" s="51" t="s">
        <v>156</v>
      </c>
      <c r="O10" s="51" t="s">
        <v>3100</v>
      </c>
      <c r="P10" s="51" t="s">
        <v>3101</v>
      </c>
      <c r="Q10" s="52">
        <v>3600</v>
      </c>
      <c r="R10" s="52">
        <v>3960</v>
      </c>
      <c r="S10" s="51" t="s">
        <v>3102</v>
      </c>
      <c r="T10" s="51" t="s">
        <v>3103</v>
      </c>
      <c r="U10" s="51" t="s">
        <v>3104</v>
      </c>
      <c r="V10" s="51" t="s">
        <v>82</v>
      </c>
      <c r="Y10" s="49">
        <v>9</v>
      </c>
    </row>
    <row r="11" spans="1:25" x14ac:dyDescent="0.4">
      <c r="A11" s="46" t="str">
        <f>VLOOKUP(F11,M!$A$3:$B$32,2)</f>
        <v>数学</v>
      </c>
      <c r="B11" s="46" t="str">
        <f>IFERROR(IF(A11="","",A11&amp;COUNTIF(A$2:A11,A11)),"")</f>
        <v>数学3</v>
      </c>
      <c r="C11" s="51" t="s">
        <v>82</v>
      </c>
      <c r="D11" s="52">
        <v>10</v>
      </c>
      <c r="E11" s="51" t="s">
        <v>83</v>
      </c>
      <c r="F11" s="51" t="s">
        <v>4</v>
      </c>
      <c r="G11" s="51" t="s">
        <v>84</v>
      </c>
      <c r="H11" s="51" t="s">
        <v>144</v>
      </c>
      <c r="K11" s="51" t="s">
        <v>3105</v>
      </c>
      <c r="L11" s="51" t="s">
        <v>105</v>
      </c>
      <c r="M11" s="51" t="s">
        <v>106</v>
      </c>
      <c r="O11" s="51" t="s">
        <v>3106</v>
      </c>
      <c r="P11" s="51" t="s">
        <v>3107</v>
      </c>
      <c r="Q11" s="52">
        <v>15000</v>
      </c>
      <c r="R11" s="52">
        <v>16500</v>
      </c>
      <c r="S11" s="51" t="s">
        <v>3108</v>
      </c>
      <c r="T11" s="51" t="s">
        <v>3098</v>
      </c>
      <c r="U11" s="51" t="s">
        <v>3109</v>
      </c>
      <c r="V11" s="51" t="s">
        <v>82</v>
      </c>
      <c r="Y11" s="49">
        <v>10</v>
      </c>
    </row>
    <row r="12" spans="1:25" x14ac:dyDescent="0.4">
      <c r="A12" s="46" t="str">
        <f>VLOOKUP(F12,M!$A$3:$B$32,2)</f>
        <v>数学</v>
      </c>
      <c r="B12" s="46" t="str">
        <f>IFERROR(IF(A12="","",A12&amp;COUNTIF(A$2:A12,A12)),"")</f>
        <v>数学4</v>
      </c>
      <c r="C12" s="51" t="s">
        <v>82</v>
      </c>
      <c r="D12" s="52">
        <v>11</v>
      </c>
      <c r="E12" s="51" t="s">
        <v>83</v>
      </c>
      <c r="F12" s="51" t="s">
        <v>4</v>
      </c>
      <c r="G12" s="51" t="s">
        <v>84</v>
      </c>
      <c r="H12" s="51" t="s">
        <v>144</v>
      </c>
      <c r="K12" s="51" t="s">
        <v>3110</v>
      </c>
      <c r="L12" s="51" t="s">
        <v>105</v>
      </c>
      <c r="M12" s="51" t="s">
        <v>106</v>
      </c>
      <c r="O12" s="51" t="s">
        <v>3111</v>
      </c>
      <c r="P12" s="51" t="s">
        <v>3112</v>
      </c>
      <c r="Q12" s="52">
        <v>15000</v>
      </c>
      <c r="R12" s="52">
        <v>16500</v>
      </c>
      <c r="S12" s="51" t="s">
        <v>3113</v>
      </c>
      <c r="T12" s="51" t="s">
        <v>3098</v>
      </c>
      <c r="U12" s="51" t="s">
        <v>1171</v>
      </c>
      <c r="V12" s="51" t="s">
        <v>82</v>
      </c>
      <c r="Y12" s="49">
        <v>11</v>
      </c>
    </row>
    <row r="13" spans="1:25" x14ac:dyDescent="0.4">
      <c r="A13" s="46" t="str">
        <f>VLOOKUP(F13,M!$A$3:$B$32,2)</f>
        <v>数学</v>
      </c>
      <c r="B13" s="46" t="str">
        <f>IFERROR(IF(A13="","",A13&amp;COUNTIF(A$2:A13,A13)),"")</f>
        <v>数学5</v>
      </c>
      <c r="C13" s="51" t="s">
        <v>82</v>
      </c>
      <c r="D13" s="52">
        <v>12</v>
      </c>
      <c r="E13" s="51" t="s">
        <v>83</v>
      </c>
      <c r="F13" s="51" t="s">
        <v>4</v>
      </c>
      <c r="G13" s="51" t="s">
        <v>84</v>
      </c>
      <c r="H13" s="51" t="s">
        <v>144</v>
      </c>
      <c r="K13" s="51" t="s">
        <v>3114</v>
      </c>
      <c r="L13" s="51" t="s">
        <v>105</v>
      </c>
      <c r="M13" s="51" t="s">
        <v>106</v>
      </c>
      <c r="O13" s="51" t="s">
        <v>3115</v>
      </c>
      <c r="P13" s="51" t="s">
        <v>114</v>
      </c>
      <c r="Q13" s="52">
        <v>2500</v>
      </c>
      <c r="R13" s="52">
        <v>2750</v>
      </c>
      <c r="S13" s="51" t="s">
        <v>3116</v>
      </c>
      <c r="T13" s="51" t="s">
        <v>3062</v>
      </c>
      <c r="U13" s="51" t="s">
        <v>812</v>
      </c>
      <c r="V13" s="51" t="s">
        <v>82</v>
      </c>
      <c r="Y13" s="49">
        <v>12</v>
      </c>
    </row>
    <row r="14" spans="1:25" x14ac:dyDescent="0.4">
      <c r="A14" s="46" t="str">
        <f>VLOOKUP(F14,M!$A$3:$B$32,2)</f>
        <v>数学</v>
      </c>
      <c r="B14" s="46" t="str">
        <f>IFERROR(IF(A14="","",A14&amp;COUNTIF(A$2:A14,A14)),"")</f>
        <v>数学6</v>
      </c>
      <c r="C14" s="51" t="s">
        <v>82</v>
      </c>
      <c r="D14" s="52">
        <v>13</v>
      </c>
      <c r="E14" s="51" t="s">
        <v>83</v>
      </c>
      <c r="F14" s="51" t="s">
        <v>4</v>
      </c>
      <c r="G14" s="51" t="s">
        <v>84</v>
      </c>
      <c r="H14" s="51" t="s">
        <v>144</v>
      </c>
      <c r="K14" s="51" t="s">
        <v>3117</v>
      </c>
      <c r="L14" s="51" t="s">
        <v>105</v>
      </c>
      <c r="M14" s="51" t="s">
        <v>106</v>
      </c>
      <c r="O14" s="51" t="s">
        <v>3118</v>
      </c>
      <c r="P14" s="51" t="s">
        <v>3119</v>
      </c>
      <c r="Q14" s="52">
        <v>3700</v>
      </c>
      <c r="R14" s="52">
        <v>4070</v>
      </c>
      <c r="S14" s="51" t="s">
        <v>3120</v>
      </c>
      <c r="T14" s="51" t="s">
        <v>3121</v>
      </c>
      <c r="U14" s="51" t="s">
        <v>3122</v>
      </c>
      <c r="V14" s="51" t="s">
        <v>82</v>
      </c>
      <c r="Y14" s="49">
        <v>13</v>
      </c>
    </row>
    <row r="15" spans="1:25" x14ac:dyDescent="0.4">
      <c r="A15" s="46" t="str">
        <f>VLOOKUP(F15,M!$A$3:$B$32,2)</f>
        <v>数学</v>
      </c>
      <c r="B15" s="46" t="str">
        <f>IFERROR(IF(A15="","",A15&amp;COUNTIF(A$2:A15,A15)),"")</f>
        <v>数学7</v>
      </c>
      <c r="C15" s="51" t="s">
        <v>82</v>
      </c>
      <c r="D15" s="52">
        <v>14</v>
      </c>
      <c r="E15" s="51" t="s">
        <v>83</v>
      </c>
      <c r="F15" s="51" t="s">
        <v>4</v>
      </c>
      <c r="G15" s="51" t="s">
        <v>84</v>
      </c>
      <c r="H15" s="51" t="s">
        <v>144</v>
      </c>
      <c r="K15" s="51" t="s">
        <v>3123</v>
      </c>
      <c r="L15" s="51" t="s">
        <v>105</v>
      </c>
      <c r="M15" s="51" t="s">
        <v>106</v>
      </c>
      <c r="O15" s="51" t="s">
        <v>3124</v>
      </c>
      <c r="P15" s="51" t="s">
        <v>3125</v>
      </c>
      <c r="Q15" s="52">
        <v>3200</v>
      </c>
      <c r="R15" s="52">
        <v>3520</v>
      </c>
      <c r="S15" s="51" t="s">
        <v>3126</v>
      </c>
      <c r="T15" s="51" t="s">
        <v>3103</v>
      </c>
      <c r="U15" s="51" t="s">
        <v>765</v>
      </c>
      <c r="V15" s="51" t="s">
        <v>82</v>
      </c>
      <c r="Y15" s="49">
        <v>14</v>
      </c>
    </row>
    <row r="16" spans="1:25" x14ac:dyDescent="0.4">
      <c r="A16" s="46" t="str">
        <f>VLOOKUP(F16,M!$A$3:$B$32,2)</f>
        <v>数学</v>
      </c>
      <c r="B16" s="46" t="str">
        <f>IFERROR(IF(A16="","",A16&amp;COUNTIF(A$2:A16,A16)),"")</f>
        <v>数学8</v>
      </c>
      <c r="C16" s="51" t="s">
        <v>160</v>
      </c>
      <c r="D16" s="52">
        <v>15</v>
      </c>
      <c r="E16" s="51" t="s">
        <v>83</v>
      </c>
      <c r="F16" s="51" t="s">
        <v>4</v>
      </c>
      <c r="G16" s="51" t="s">
        <v>84</v>
      </c>
      <c r="H16" s="51" t="s">
        <v>144</v>
      </c>
      <c r="K16" s="51" t="s">
        <v>3127</v>
      </c>
      <c r="L16" s="51" t="s">
        <v>105</v>
      </c>
      <c r="M16" s="51" t="s">
        <v>106</v>
      </c>
      <c r="O16" s="51" t="s">
        <v>3128</v>
      </c>
      <c r="P16" s="51" t="s">
        <v>3129</v>
      </c>
      <c r="Q16" s="52">
        <v>2900</v>
      </c>
      <c r="R16" s="52">
        <v>3190</v>
      </c>
      <c r="S16" s="51" t="s">
        <v>3130</v>
      </c>
      <c r="T16" s="51" t="s">
        <v>3131</v>
      </c>
      <c r="U16" s="51" t="s">
        <v>1700</v>
      </c>
      <c r="V16" s="51" t="s">
        <v>82</v>
      </c>
      <c r="Y16" s="49">
        <v>15</v>
      </c>
    </row>
    <row r="17" spans="1:25" x14ac:dyDescent="0.4">
      <c r="A17" s="46" t="str">
        <f>VLOOKUP(F17,M!$A$3:$B$32,2)</f>
        <v>数学</v>
      </c>
      <c r="B17" s="46" t="str">
        <f>IFERROR(IF(A17="","",A17&amp;COUNTIF(A$2:A17,A17)),"")</f>
        <v>数学9</v>
      </c>
      <c r="C17" s="51" t="s">
        <v>160</v>
      </c>
      <c r="D17" s="52">
        <v>16</v>
      </c>
      <c r="E17" s="51" t="s">
        <v>83</v>
      </c>
      <c r="F17" s="51" t="s">
        <v>4</v>
      </c>
      <c r="G17" s="51" t="s">
        <v>84</v>
      </c>
      <c r="H17" s="51" t="s">
        <v>144</v>
      </c>
      <c r="K17" s="51" t="s">
        <v>3132</v>
      </c>
      <c r="L17" s="51" t="s">
        <v>122</v>
      </c>
      <c r="M17" s="51" t="s">
        <v>123</v>
      </c>
      <c r="O17" s="51" t="s">
        <v>3133</v>
      </c>
      <c r="P17" s="51" t="s">
        <v>3134</v>
      </c>
      <c r="Q17" s="52">
        <v>3300</v>
      </c>
      <c r="R17" s="52">
        <v>3630</v>
      </c>
      <c r="S17" s="51" t="s">
        <v>3135</v>
      </c>
      <c r="T17" s="51" t="s">
        <v>3136</v>
      </c>
      <c r="U17" s="51" t="s">
        <v>3137</v>
      </c>
      <c r="V17" s="51" t="s">
        <v>82</v>
      </c>
      <c r="Y17" s="49">
        <v>16</v>
      </c>
    </row>
    <row r="18" spans="1:25" x14ac:dyDescent="0.4">
      <c r="A18" s="46" t="str">
        <f>VLOOKUP(F18,M!$A$3:$B$32,2)</f>
        <v>数学</v>
      </c>
      <c r="B18" s="46" t="str">
        <f>IFERROR(IF(A18="","",A18&amp;COUNTIF(A$2:A18,A18)),"")</f>
        <v>数学10</v>
      </c>
      <c r="C18" s="51" t="s">
        <v>160</v>
      </c>
      <c r="D18" s="52">
        <v>17</v>
      </c>
      <c r="E18" s="51" t="s">
        <v>83</v>
      </c>
      <c r="F18" s="51" t="s">
        <v>4</v>
      </c>
      <c r="G18" s="51" t="s">
        <v>84</v>
      </c>
      <c r="H18" s="51" t="s">
        <v>144</v>
      </c>
      <c r="K18" s="51" t="s">
        <v>3138</v>
      </c>
      <c r="L18" s="51" t="s">
        <v>122</v>
      </c>
      <c r="M18" s="51" t="s">
        <v>123</v>
      </c>
      <c r="O18" s="55" t="s">
        <v>3139</v>
      </c>
      <c r="P18" s="51" t="s">
        <v>3140</v>
      </c>
      <c r="Q18" s="52">
        <v>4200</v>
      </c>
      <c r="R18" s="52">
        <v>4620</v>
      </c>
      <c r="S18" s="51" t="s">
        <v>3141</v>
      </c>
      <c r="T18" s="51" t="s">
        <v>3083</v>
      </c>
      <c r="U18" s="51" t="s">
        <v>3142</v>
      </c>
      <c r="V18" s="51" t="s">
        <v>82</v>
      </c>
      <c r="Y18" s="49">
        <v>17</v>
      </c>
    </row>
    <row r="19" spans="1:25" x14ac:dyDescent="0.4">
      <c r="A19" s="46" t="str">
        <f>VLOOKUP(F19,M!$A$3:$B$32,2)</f>
        <v>数学</v>
      </c>
      <c r="B19" s="46" t="str">
        <f>IFERROR(IF(A19="","",A19&amp;COUNTIF(A$2:A19,A19)),"")</f>
        <v>数学11</v>
      </c>
      <c r="C19" s="51" t="s">
        <v>160</v>
      </c>
      <c r="D19" s="52">
        <v>18</v>
      </c>
      <c r="E19" s="51" t="s">
        <v>83</v>
      </c>
      <c r="F19" s="51" t="s">
        <v>4</v>
      </c>
      <c r="G19" s="51" t="s">
        <v>84</v>
      </c>
      <c r="H19" s="51" t="s">
        <v>144</v>
      </c>
      <c r="K19" s="51" t="s">
        <v>3143</v>
      </c>
      <c r="L19" s="51" t="s">
        <v>122</v>
      </c>
      <c r="M19" s="51" t="s">
        <v>123</v>
      </c>
      <c r="O19" s="51" t="s">
        <v>3144</v>
      </c>
      <c r="P19" s="51" t="s">
        <v>3145</v>
      </c>
      <c r="Q19" s="52">
        <v>2750</v>
      </c>
      <c r="R19" s="52">
        <v>3025</v>
      </c>
      <c r="S19" s="51" t="s">
        <v>3146</v>
      </c>
      <c r="T19" s="51" t="s">
        <v>3147</v>
      </c>
      <c r="U19" s="51" t="s">
        <v>1712</v>
      </c>
      <c r="V19" s="51" t="s">
        <v>82</v>
      </c>
      <c r="Y19" s="49">
        <v>18</v>
      </c>
    </row>
    <row r="20" spans="1:25" x14ac:dyDescent="0.4">
      <c r="A20" s="46" t="str">
        <f>VLOOKUP(F20,M!$A$3:$B$32,2)</f>
        <v>数学</v>
      </c>
      <c r="B20" s="46" t="str">
        <f>IFERROR(IF(A20="","",A20&amp;COUNTIF(A$2:A20,A20)),"")</f>
        <v>数学12</v>
      </c>
      <c r="C20" s="51" t="s">
        <v>160</v>
      </c>
      <c r="D20" s="52">
        <v>19</v>
      </c>
      <c r="E20" s="51" t="s">
        <v>83</v>
      </c>
      <c r="F20" s="51" t="s">
        <v>4</v>
      </c>
      <c r="G20" s="51" t="s">
        <v>84</v>
      </c>
      <c r="H20" s="51" t="s">
        <v>144</v>
      </c>
      <c r="K20" s="51" t="s">
        <v>3148</v>
      </c>
      <c r="L20" s="51" t="s">
        <v>122</v>
      </c>
      <c r="M20" s="51" t="s">
        <v>123</v>
      </c>
      <c r="O20" s="55" t="s">
        <v>3149</v>
      </c>
      <c r="P20" s="51" t="s">
        <v>3150</v>
      </c>
      <c r="Q20" s="52">
        <v>2800</v>
      </c>
      <c r="R20" s="52">
        <v>3080</v>
      </c>
      <c r="S20" s="51" t="s">
        <v>3151</v>
      </c>
      <c r="T20" s="51" t="s">
        <v>3078</v>
      </c>
      <c r="U20" s="51" t="s">
        <v>3152</v>
      </c>
      <c r="V20" s="51" t="s">
        <v>82</v>
      </c>
      <c r="Y20" s="49">
        <v>19</v>
      </c>
    </row>
    <row r="21" spans="1:25" x14ac:dyDescent="0.4">
      <c r="A21" s="46" t="str">
        <f>VLOOKUP(F21,M!$A$3:$B$32,2)</f>
        <v>数学</v>
      </c>
      <c r="B21" s="46" t="str">
        <f>IFERROR(IF(A21="","",A21&amp;COUNTIF(A$2:A21,A21)),"")</f>
        <v>数学13</v>
      </c>
      <c r="C21" s="51" t="s">
        <v>160</v>
      </c>
      <c r="D21" s="52">
        <v>20</v>
      </c>
      <c r="E21" s="51" t="s">
        <v>83</v>
      </c>
      <c r="F21" s="51" t="s">
        <v>4</v>
      </c>
      <c r="G21" s="51" t="s">
        <v>84</v>
      </c>
      <c r="H21" s="51" t="s">
        <v>144</v>
      </c>
      <c r="K21" s="51" t="s">
        <v>3153</v>
      </c>
      <c r="L21" s="51" t="s">
        <v>122</v>
      </c>
      <c r="M21" s="51" t="s">
        <v>123</v>
      </c>
      <c r="O21" s="51" t="s">
        <v>3154</v>
      </c>
      <c r="P21" s="51" t="s">
        <v>3155</v>
      </c>
      <c r="Q21" s="52">
        <v>5000</v>
      </c>
      <c r="R21" s="52">
        <v>5500</v>
      </c>
      <c r="S21" s="51" t="s">
        <v>3156</v>
      </c>
      <c r="T21" s="51" t="s">
        <v>3157</v>
      </c>
      <c r="U21" s="51" t="s">
        <v>775</v>
      </c>
      <c r="V21" s="51" t="s">
        <v>82</v>
      </c>
      <c r="Y21" s="49">
        <v>20</v>
      </c>
    </row>
    <row r="22" spans="1:25" x14ac:dyDescent="0.4">
      <c r="A22" s="46" t="str">
        <f>VLOOKUP(F22,M!$A$3:$B$32,2)</f>
        <v>数学</v>
      </c>
      <c r="B22" s="46" t="str">
        <f>IFERROR(IF(A22="","",A22&amp;COUNTIF(A$2:A22,A22)),"")</f>
        <v>数学14</v>
      </c>
      <c r="C22" s="51" t="s">
        <v>160</v>
      </c>
      <c r="D22" s="52">
        <v>21</v>
      </c>
      <c r="E22" s="51" t="s">
        <v>83</v>
      </c>
      <c r="F22" s="51" t="s">
        <v>4</v>
      </c>
      <c r="G22" s="51" t="s">
        <v>84</v>
      </c>
      <c r="H22" s="51" t="s">
        <v>144</v>
      </c>
      <c r="K22" s="51" t="s">
        <v>3158</v>
      </c>
      <c r="L22" s="51" t="s">
        <v>212</v>
      </c>
      <c r="M22" s="51" t="s">
        <v>213</v>
      </c>
      <c r="O22" s="51" t="s">
        <v>3159</v>
      </c>
      <c r="P22" s="51" t="s">
        <v>3160</v>
      </c>
      <c r="Q22" s="52">
        <v>4500</v>
      </c>
      <c r="R22" s="52">
        <v>4950</v>
      </c>
      <c r="S22" s="51" t="s">
        <v>3161</v>
      </c>
      <c r="T22" s="51" t="s">
        <v>3098</v>
      </c>
      <c r="U22" s="51" t="s">
        <v>1868</v>
      </c>
      <c r="V22" s="51" t="s">
        <v>82</v>
      </c>
      <c r="Y22" s="49">
        <v>21</v>
      </c>
    </row>
    <row r="23" spans="1:25" x14ac:dyDescent="0.4">
      <c r="A23" s="46" t="str">
        <f>VLOOKUP(F23,M!$A$3:$B$32,2)</f>
        <v>数学</v>
      </c>
      <c r="B23" s="46" t="str">
        <f>IFERROR(IF(A23="","",A23&amp;COUNTIF(A$2:A23,A23)),"")</f>
        <v>数学15</v>
      </c>
      <c r="C23" s="51" t="s">
        <v>160</v>
      </c>
      <c r="D23" s="52">
        <v>22</v>
      </c>
      <c r="E23" s="51" t="s">
        <v>83</v>
      </c>
      <c r="F23" s="51" t="s">
        <v>4</v>
      </c>
      <c r="G23" s="51" t="s">
        <v>84</v>
      </c>
      <c r="H23" s="51" t="s">
        <v>144</v>
      </c>
      <c r="K23" s="51" t="s">
        <v>3162</v>
      </c>
      <c r="L23" s="51" t="s">
        <v>212</v>
      </c>
      <c r="M23" s="51" t="s">
        <v>213</v>
      </c>
      <c r="O23" s="51" t="s">
        <v>3163</v>
      </c>
      <c r="P23" s="51" t="s">
        <v>3164</v>
      </c>
      <c r="Q23" s="52">
        <v>4500</v>
      </c>
      <c r="R23" s="52">
        <v>4950</v>
      </c>
      <c r="S23" s="51" t="s">
        <v>3165</v>
      </c>
      <c r="T23" s="51" t="s">
        <v>3166</v>
      </c>
      <c r="U23" s="51" t="s">
        <v>3167</v>
      </c>
      <c r="V23" s="51" t="s">
        <v>82</v>
      </c>
      <c r="Y23" s="49">
        <v>22</v>
      </c>
    </row>
    <row r="24" spans="1:25" x14ac:dyDescent="0.4">
      <c r="A24" s="46" t="str">
        <f>VLOOKUP(F24,M!$A$3:$B$32,2)</f>
        <v>数学</v>
      </c>
      <c r="B24" s="46" t="str">
        <f>IFERROR(IF(A24="","",A24&amp;COUNTIF(A$2:A24,A24)),"")</f>
        <v>数学16</v>
      </c>
      <c r="C24" s="51" t="s">
        <v>160</v>
      </c>
      <c r="D24" s="52">
        <v>23</v>
      </c>
      <c r="E24" s="51" t="s">
        <v>83</v>
      </c>
      <c r="F24" s="51" t="s">
        <v>4</v>
      </c>
      <c r="G24" s="51" t="s">
        <v>84</v>
      </c>
      <c r="H24" s="51" t="s">
        <v>144</v>
      </c>
      <c r="K24" s="51" t="s">
        <v>3168</v>
      </c>
      <c r="L24" s="51" t="s">
        <v>212</v>
      </c>
      <c r="M24" s="51" t="s">
        <v>213</v>
      </c>
      <c r="O24" s="51" t="s">
        <v>3169</v>
      </c>
      <c r="P24" s="51" t="s">
        <v>3170</v>
      </c>
      <c r="Q24" s="52">
        <v>6200</v>
      </c>
      <c r="R24" s="52">
        <v>6820</v>
      </c>
      <c r="S24" s="51" t="s">
        <v>3171</v>
      </c>
      <c r="T24" s="51" t="s">
        <v>3131</v>
      </c>
      <c r="U24" s="51" t="s">
        <v>3172</v>
      </c>
      <c r="V24" s="51" t="s">
        <v>82</v>
      </c>
      <c r="Y24" s="49">
        <v>23</v>
      </c>
    </row>
    <row r="25" spans="1:25" x14ac:dyDescent="0.4">
      <c r="A25" s="46" t="str">
        <f>VLOOKUP(F25,M!$A$3:$B$32,2)</f>
        <v>物理</v>
      </c>
      <c r="B25" s="46" t="str">
        <f>IFERROR(IF(A25="","",A25&amp;COUNTIF(A$2:A25,A25)),"")</f>
        <v>物理1</v>
      </c>
      <c r="C25" s="51" t="s">
        <v>160</v>
      </c>
      <c r="D25" s="52">
        <v>24</v>
      </c>
      <c r="E25" s="51" t="s">
        <v>83</v>
      </c>
      <c r="F25" s="51" t="s">
        <v>6</v>
      </c>
      <c r="G25" s="51" t="s">
        <v>84</v>
      </c>
      <c r="H25" s="51" t="s">
        <v>219</v>
      </c>
      <c r="K25" s="51" t="s">
        <v>3173</v>
      </c>
      <c r="L25" s="51" t="s">
        <v>155</v>
      </c>
      <c r="M25" s="51" t="s">
        <v>156</v>
      </c>
      <c r="O25" s="55" t="s">
        <v>3174</v>
      </c>
      <c r="P25" s="51" t="s">
        <v>3175</v>
      </c>
      <c r="Q25" s="52">
        <v>3500</v>
      </c>
      <c r="R25" s="52">
        <v>3850</v>
      </c>
      <c r="S25" s="51" t="s">
        <v>3176</v>
      </c>
      <c r="T25" s="51" t="s">
        <v>3103</v>
      </c>
      <c r="U25" s="51" t="s">
        <v>182</v>
      </c>
      <c r="V25" s="51" t="s">
        <v>82</v>
      </c>
      <c r="Y25" s="49">
        <v>24</v>
      </c>
    </row>
    <row r="26" spans="1:25" x14ac:dyDescent="0.4">
      <c r="A26" s="46" t="str">
        <f>VLOOKUP(F26,M!$A$3:$B$32,2)</f>
        <v>物理</v>
      </c>
      <c r="B26" s="46" t="str">
        <f>IFERROR(IF(A26="","",A26&amp;COUNTIF(A$2:A26,A26)),"")</f>
        <v>物理2</v>
      </c>
      <c r="C26" s="51" t="s">
        <v>160</v>
      </c>
      <c r="D26" s="52">
        <v>25</v>
      </c>
      <c r="E26" s="51" t="s">
        <v>83</v>
      </c>
      <c r="F26" s="51" t="s">
        <v>6</v>
      </c>
      <c r="G26" s="51" t="s">
        <v>84</v>
      </c>
      <c r="H26" s="51" t="s">
        <v>219</v>
      </c>
      <c r="K26" s="51" t="s">
        <v>3177</v>
      </c>
      <c r="L26" s="51" t="s">
        <v>105</v>
      </c>
      <c r="M26" s="51" t="s">
        <v>106</v>
      </c>
      <c r="O26" s="51" t="s">
        <v>3178</v>
      </c>
      <c r="P26" s="51" t="s">
        <v>3179</v>
      </c>
      <c r="Q26" s="52">
        <v>3400</v>
      </c>
      <c r="R26" s="52">
        <v>3740</v>
      </c>
      <c r="S26" s="51" t="s">
        <v>3180</v>
      </c>
      <c r="T26" s="51" t="s">
        <v>3181</v>
      </c>
      <c r="U26" s="51" t="s">
        <v>167</v>
      </c>
      <c r="V26" s="51" t="s">
        <v>82</v>
      </c>
      <c r="Y26" s="49">
        <v>25</v>
      </c>
    </row>
    <row r="27" spans="1:25" x14ac:dyDescent="0.4">
      <c r="A27" s="46" t="str">
        <f>VLOOKUP(F27,M!$A$3:$B$32,2)</f>
        <v>物理</v>
      </c>
      <c r="B27" s="46" t="str">
        <f>IFERROR(IF(A27="","",A27&amp;COUNTIF(A$2:A27,A27)),"")</f>
        <v>物理3</v>
      </c>
      <c r="C27" s="51" t="s">
        <v>160</v>
      </c>
      <c r="D27" s="52">
        <v>26</v>
      </c>
      <c r="E27" s="51" t="s">
        <v>83</v>
      </c>
      <c r="F27" s="51" t="s">
        <v>6</v>
      </c>
      <c r="G27" s="51" t="s">
        <v>84</v>
      </c>
      <c r="H27" s="51" t="s">
        <v>219</v>
      </c>
      <c r="K27" s="51" t="s">
        <v>3182</v>
      </c>
      <c r="L27" s="51" t="s">
        <v>105</v>
      </c>
      <c r="M27" s="51" t="s">
        <v>106</v>
      </c>
      <c r="O27" s="51" t="s">
        <v>3183</v>
      </c>
      <c r="P27" s="51" t="s">
        <v>3184</v>
      </c>
      <c r="Q27" s="52">
        <v>3000</v>
      </c>
      <c r="R27" s="52">
        <v>3300</v>
      </c>
      <c r="S27" s="51" t="s">
        <v>3185</v>
      </c>
      <c r="T27" s="51" t="s">
        <v>3121</v>
      </c>
      <c r="U27" s="51" t="s">
        <v>3186</v>
      </c>
      <c r="V27" s="51" t="s">
        <v>82</v>
      </c>
      <c r="Y27" s="49">
        <v>26</v>
      </c>
    </row>
    <row r="28" spans="1:25" x14ac:dyDescent="0.4">
      <c r="A28" s="46" t="str">
        <f>VLOOKUP(F28,M!$A$3:$B$32,2)</f>
        <v>物理</v>
      </c>
      <c r="B28" s="46" t="str">
        <f>IFERROR(IF(A28="","",A28&amp;COUNTIF(A$2:A28,A28)),"")</f>
        <v>物理4</v>
      </c>
      <c r="C28" s="51" t="s">
        <v>160</v>
      </c>
      <c r="D28" s="52">
        <v>27</v>
      </c>
      <c r="E28" s="51" t="s">
        <v>83</v>
      </c>
      <c r="F28" s="51" t="s">
        <v>6</v>
      </c>
      <c r="G28" s="51" t="s">
        <v>84</v>
      </c>
      <c r="H28" s="51" t="s">
        <v>219</v>
      </c>
      <c r="K28" s="51" t="s">
        <v>3187</v>
      </c>
      <c r="L28" s="51" t="s">
        <v>105</v>
      </c>
      <c r="M28" s="51" t="s">
        <v>106</v>
      </c>
      <c r="O28" s="51" t="s">
        <v>3188</v>
      </c>
      <c r="P28" s="51" t="s">
        <v>3189</v>
      </c>
      <c r="Q28" s="52">
        <v>3500</v>
      </c>
      <c r="R28" s="52">
        <v>3850</v>
      </c>
      <c r="S28" s="51" t="s">
        <v>3190</v>
      </c>
      <c r="T28" s="51" t="s">
        <v>3098</v>
      </c>
      <c r="U28" s="51" t="s">
        <v>392</v>
      </c>
      <c r="V28" s="51" t="s">
        <v>82</v>
      </c>
      <c r="Y28" s="49">
        <v>27</v>
      </c>
    </row>
    <row r="29" spans="1:25" x14ac:dyDescent="0.4">
      <c r="A29" s="46" t="str">
        <f>VLOOKUP(F29,M!$A$3:$B$32,2)</f>
        <v>物理</v>
      </c>
      <c r="B29" s="46" t="str">
        <f>IFERROR(IF(A29="","",A29&amp;COUNTIF(A$2:A29,A29)),"")</f>
        <v>物理5</v>
      </c>
      <c r="C29" s="51" t="s">
        <v>160</v>
      </c>
      <c r="D29" s="52">
        <v>28</v>
      </c>
      <c r="E29" s="51" t="s">
        <v>83</v>
      </c>
      <c r="F29" s="51" t="s">
        <v>6</v>
      </c>
      <c r="G29" s="51" t="s">
        <v>84</v>
      </c>
      <c r="H29" s="51" t="s">
        <v>219</v>
      </c>
      <c r="K29" s="51" t="s">
        <v>3191</v>
      </c>
      <c r="L29" s="51" t="s">
        <v>105</v>
      </c>
      <c r="M29" s="51" t="s">
        <v>106</v>
      </c>
      <c r="O29" s="51" t="s">
        <v>3192</v>
      </c>
      <c r="P29" s="51" t="s">
        <v>3193</v>
      </c>
      <c r="Q29" s="52">
        <v>7400</v>
      </c>
      <c r="R29" s="52">
        <v>8140</v>
      </c>
      <c r="S29" s="51" t="s">
        <v>3194</v>
      </c>
      <c r="T29" s="51" t="s">
        <v>3067</v>
      </c>
      <c r="U29" s="51" t="s">
        <v>3195</v>
      </c>
      <c r="V29" s="51" t="s">
        <v>82</v>
      </c>
      <c r="Y29" s="49">
        <v>28</v>
      </c>
    </row>
    <row r="30" spans="1:25" x14ac:dyDescent="0.4">
      <c r="A30" s="46" t="str">
        <f>VLOOKUP(F30,M!$A$3:$B$32,2)</f>
        <v>物理</v>
      </c>
      <c r="B30" s="46" t="str">
        <f>IFERROR(IF(A30="","",A30&amp;COUNTIF(A$2:A30,A30)),"")</f>
        <v>物理6</v>
      </c>
      <c r="C30" s="51" t="s">
        <v>160</v>
      </c>
      <c r="D30" s="52">
        <v>29</v>
      </c>
      <c r="E30" s="51" t="s">
        <v>83</v>
      </c>
      <c r="F30" s="51" t="s">
        <v>6</v>
      </c>
      <c r="G30" s="51" t="s">
        <v>84</v>
      </c>
      <c r="H30" s="51" t="s">
        <v>219</v>
      </c>
      <c r="K30" s="51" t="s">
        <v>3196</v>
      </c>
      <c r="L30" s="51" t="s">
        <v>105</v>
      </c>
      <c r="M30" s="51" t="s">
        <v>106</v>
      </c>
      <c r="O30" s="51" t="s">
        <v>3197</v>
      </c>
      <c r="P30" s="51" t="s">
        <v>3198</v>
      </c>
      <c r="Q30" s="52">
        <v>3000</v>
      </c>
      <c r="R30" s="52">
        <v>3300</v>
      </c>
      <c r="S30" s="51" t="s">
        <v>3199</v>
      </c>
      <c r="T30" s="51" t="s">
        <v>3200</v>
      </c>
      <c r="U30" s="51" t="s">
        <v>235</v>
      </c>
      <c r="V30" s="51" t="s">
        <v>82</v>
      </c>
      <c r="Y30" s="49">
        <v>29</v>
      </c>
    </row>
    <row r="31" spans="1:25" x14ac:dyDescent="0.4">
      <c r="A31" s="46" t="str">
        <f>VLOOKUP(F31,M!$A$3:$B$32,2)</f>
        <v>物理</v>
      </c>
      <c r="B31" s="46" t="str">
        <f>IFERROR(IF(A31="","",A31&amp;COUNTIF(A$2:A31,A31)),"")</f>
        <v>物理7</v>
      </c>
      <c r="C31" s="51" t="s">
        <v>195</v>
      </c>
      <c r="D31" s="52">
        <v>30</v>
      </c>
      <c r="E31" s="51" t="s">
        <v>83</v>
      </c>
      <c r="F31" s="51" t="s">
        <v>6</v>
      </c>
      <c r="G31" s="51" t="s">
        <v>84</v>
      </c>
      <c r="H31" s="51" t="s">
        <v>219</v>
      </c>
      <c r="K31" s="51" t="s">
        <v>3201</v>
      </c>
      <c r="L31" s="51" t="s">
        <v>122</v>
      </c>
      <c r="M31" s="51" t="s">
        <v>123</v>
      </c>
      <c r="O31" s="51" t="s">
        <v>3202</v>
      </c>
      <c r="P31" s="51" t="s">
        <v>3203</v>
      </c>
      <c r="Q31" s="52">
        <v>4200</v>
      </c>
      <c r="R31" s="52">
        <v>4620</v>
      </c>
      <c r="S31" s="51" t="s">
        <v>3204</v>
      </c>
      <c r="T31" s="51" t="s">
        <v>3205</v>
      </c>
      <c r="U31" s="51" t="s">
        <v>3206</v>
      </c>
      <c r="V31" s="51" t="s">
        <v>82</v>
      </c>
      <c r="Y31" s="49">
        <v>30</v>
      </c>
    </row>
    <row r="32" spans="1:25" x14ac:dyDescent="0.4">
      <c r="A32" s="46" t="str">
        <f>VLOOKUP(F32,M!$A$3:$B$32,2)</f>
        <v>物理</v>
      </c>
      <c r="B32" s="46" t="str">
        <f>IFERROR(IF(A32="","",A32&amp;COUNTIF(A$2:A32,A32)),"")</f>
        <v>物理8</v>
      </c>
      <c r="C32" s="51" t="s">
        <v>195</v>
      </c>
      <c r="D32" s="52">
        <v>31</v>
      </c>
      <c r="E32" s="51" t="s">
        <v>83</v>
      </c>
      <c r="F32" s="51" t="s">
        <v>6</v>
      </c>
      <c r="G32" s="51" t="s">
        <v>84</v>
      </c>
      <c r="H32" s="51" t="s">
        <v>219</v>
      </c>
      <c r="K32" s="51" t="s">
        <v>3207</v>
      </c>
      <c r="L32" s="51" t="s">
        <v>131</v>
      </c>
      <c r="M32" s="51" t="s">
        <v>132</v>
      </c>
      <c r="O32" s="51" t="s">
        <v>3208</v>
      </c>
      <c r="P32" s="51" t="s">
        <v>3209</v>
      </c>
      <c r="Q32" s="52">
        <v>5500</v>
      </c>
      <c r="R32" s="52">
        <v>6050</v>
      </c>
      <c r="S32" s="51" t="s">
        <v>3210</v>
      </c>
      <c r="T32" s="51" t="s">
        <v>3211</v>
      </c>
      <c r="U32" s="51" t="s">
        <v>914</v>
      </c>
      <c r="V32" s="51" t="s">
        <v>82</v>
      </c>
      <c r="Y32" s="49">
        <v>31</v>
      </c>
    </row>
    <row r="33" spans="1:25" x14ac:dyDescent="0.4">
      <c r="A33" s="46" t="str">
        <f>VLOOKUP(F33,M!$A$3:$B$32,2)</f>
        <v>物理</v>
      </c>
      <c r="B33" s="46" t="str">
        <f>IFERROR(IF(A33="","",A33&amp;COUNTIF(A$2:A33,A33)),"")</f>
        <v>物理9</v>
      </c>
      <c r="C33" s="51" t="s">
        <v>195</v>
      </c>
      <c r="D33" s="52">
        <v>32</v>
      </c>
      <c r="E33" s="51" t="s">
        <v>83</v>
      </c>
      <c r="F33" s="51" t="s">
        <v>6</v>
      </c>
      <c r="G33" s="51" t="s">
        <v>84</v>
      </c>
      <c r="H33" s="51" t="s">
        <v>219</v>
      </c>
      <c r="K33" s="51" t="s">
        <v>3212</v>
      </c>
      <c r="L33" s="51" t="s">
        <v>131</v>
      </c>
      <c r="M33" s="51" t="s">
        <v>132</v>
      </c>
      <c r="O33" s="51" t="s">
        <v>3213</v>
      </c>
      <c r="P33" s="51" t="s">
        <v>1505</v>
      </c>
      <c r="Q33" s="52">
        <v>3500</v>
      </c>
      <c r="R33" s="52">
        <v>3850</v>
      </c>
      <c r="S33" s="51" t="s">
        <v>3214</v>
      </c>
      <c r="T33" s="51" t="s">
        <v>3215</v>
      </c>
      <c r="U33" s="51" t="s">
        <v>182</v>
      </c>
      <c r="V33" s="51" t="s">
        <v>82</v>
      </c>
      <c r="Y33" s="49">
        <v>32</v>
      </c>
    </row>
    <row r="34" spans="1:25" x14ac:dyDescent="0.4">
      <c r="A34" s="46" t="str">
        <f>VLOOKUP(F34,M!$A$3:$B$32,2)</f>
        <v>物理</v>
      </c>
      <c r="B34" s="46" t="str">
        <f>IFERROR(IF(A34="","",A34&amp;COUNTIF(A$2:A34,A34)),"")</f>
        <v>物理10</v>
      </c>
      <c r="C34" s="51" t="s">
        <v>195</v>
      </c>
      <c r="D34" s="52">
        <v>33</v>
      </c>
      <c r="E34" s="51" t="s">
        <v>83</v>
      </c>
      <c r="F34" s="51" t="s">
        <v>6</v>
      </c>
      <c r="G34" s="51" t="s">
        <v>84</v>
      </c>
      <c r="H34" s="51" t="s">
        <v>219</v>
      </c>
      <c r="K34" s="51" t="s">
        <v>3216</v>
      </c>
      <c r="L34" s="51" t="s">
        <v>131</v>
      </c>
      <c r="M34" s="51" t="s">
        <v>132</v>
      </c>
      <c r="O34" s="51" t="s">
        <v>3217</v>
      </c>
      <c r="P34" s="51" t="s">
        <v>3218</v>
      </c>
      <c r="Q34" s="52">
        <v>4600</v>
      </c>
      <c r="R34" s="52">
        <v>5060</v>
      </c>
      <c r="S34" s="51" t="s">
        <v>3219</v>
      </c>
      <c r="T34" s="51" t="s">
        <v>3220</v>
      </c>
      <c r="U34" s="51" t="s">
        <v>422</v>
      </c>
      <c r="V34" s="51" t="s">
        <v>82</v>
      </c>
      <c r="Y34" s="49">
        <v>33</v>
      </c>
    </row>
    <row r="35" spans="1:25" x14ac:dyDescent="0.4">
      <c r="A35" s="46" t="str">
        <f>VLOOKUP(F35,M!$A$3:$B$32,2)</f>
        <v>物理</v>
      </c>
      <c r="B35" s="46" t="str">
        <f>IFERROR(IF(A35="","",A35&amp;COUNTIF(A$2:A35,A35)),"")</f>
        <v>物理11</v>
      </c>
      <c r="C35" s="51" t="s">
        <v>195</v>
      </c>
      <c r="D35" s="52">
        <v>34</v>
      </c>
      <c r="E35" s="51" t="s">
        <v>83</v>
      </c>
      <c r="F35" s="51" t="s">
        <v>6</v>
      </c>
      <c r="G35" s="51" t="s">
        <v>84</v>
      </c>
      <c r="H35" s="51" t="s">
        <v>219</v>
      </c>
      <c r="K35" s="51" t="s">
        <v>3221</v>
      </c>
      <c r="L35" s="51" t="s">
        <v>131</v>
      </c>
      <c r="M35" s="51" t="s">
        <v>132</v>
      </c>
      <c r="O35" s="51" t="s">
        <v>3222</v>
      </c>
      <c r="P35" s="51" t="s">
        <v>3223</v>
      </c>
      <c r="Q35" s="52">
        <v>3800</v>
      </c>
      <c r="R35" s="52">
        <v>4180</v>
      </c>
      <c r="S35" s="51" t="s">
        <v>3224</v>
      </c>
      <c r="T35" s="51" t="s">
        <v>3211</v>
      </c>
      <c r="U35" s="51" t="s">
        <v>235</v>
      </c>
      <c r="V35" s="51" t="s">
        <v>82</v>
      </c>
      <c r="Y35" s="49">
        <v>34</v>
      </c>
    </row>
    <row r="36" spans="1:25" x14ac:dyDescent="0.4">
      <c r="A36" s="46" t="str">
        <f>VLOOKUP(F36,M!$A$3:$B$32,2)</f>
        <v>物理</v>
      </c>
      <c r="B36" s="46" t="str">
        <f>IFERROR(IF(A36="","",A36&amp;COUNTIF(A$2:A36,A36)),"")</f>
        <v>物理12</v>
      </c>
      <c r="C36" s="51" t="s">
        <v>195</v>
      </c>
      <c r="D36" s="52">
        <v>35</v>
      </c>
      <c r="E36" s="51" t="s">
        <v>83</v>
      </c>
      <c r="F36" s="51" t="s">
        <v>6</v>
      </c>
      <c r="G36" s="51" t="s">
        <v>84</v>
      </c>
      <c r="H36" s="51" t="s">
        <v>219</v>
      </c>
      <c r="K36" s="51" t="s">
        <v>3225</v>
      </c>
      <c r="L36" s="51" t="s">
        <v>138</v>
      </c>
      <c r="M36" s="51" t="s">
        <v>139</v>
      </c>
      <c r="O36" s="55" t="s">
        <v>3226</v>
      </c>
      <c r="P36" s="51" t="s">
        <v>3227</v>
      </c>
      <c r="Q36" s="52">
        <v>2700</v>
      </c>
      <c r="R36" s="52">
        <v>2970</v>
      </c>
      <c r="S36" s="51" t="s">
        <v>3228</v>
      </c>
      <c r="T36" s="51" t="s">
        <v>3098</v>
      </c>
      <c r="U36" s="51" t="s">
        <v>2218</v>
      </c>
      <c r="V36" s="51" t="s">
        <v>82</v>
      </c>
      <c r="Y36" s="49">
        <v>35</v>
      </c>
    </row>
    <row r="37" spans="1:25" x14ac:dyDescent="0.4">
      <c r="A37" s="46" t="str">
        <f>VLOOKUP(F37,M!$A$3:$B$32,2)</f>
        <v>物理</v>
      </c>
      <c r="B37" s="46" t="str">
        <f>IFERROR(IF(A37="","",A37&amp;COUNTIF(A$2:A37,A37)),"")</f>
        <v>物理13</v>
      </c>
      <c r="C37" s="51" t="s">
        <v>195</v>
      </c>
      <c r="D37" s="52">
        <v>36</v>
      </c>
      <c r="E37" s="51" t="s">
        <v>83</v>
      </c>
      <c r="F37" s="51" t="s">
        <v>6</v>
      </c>
      <c r="G37" s="51" t="s">
        <v>84</v>
      </c>
      <c r="H37" s="51" t="s">
        <v>219</v>
      </c>
      <c r="K37" s="51" t="s">
        <v>3229</v>
      </c>
      <c r="L37" s="51" t="s">
        <v>382</v>
      </c>
      <c r="M37" s="51" t="s">
        <v>383</v>
      </c>
      <c r="O37" s="51" t="s">
        <v>3230</v>
      </c>
      <c r="P37" s="51" t="s">
        <v>3231</v>
      </c>
      <c r="Q37" s="52">
        <v>7600</v>
      </c>
      <c r="R37" s="52">
        <v>8360</v>
      </c>
      <c r="S37" s="51" t="s">
        <v>3232</v>
      </c>
      <c r="T37" s="51" t="s">
        <v>3166</v>
      </c>
      <c r="U37" s="51" t="s">
        <v>868</v>
      </c>
      <c r="V37" s="51" t="s">
        <v>82</v>
      </c>
      <c r="Y37" s="49">
        <v>36</v>
      </c>
    </row>
    <row r="38" spans="1:25" x14ac:dyDescent="0.4">
      <c r="A38" s="46" t="str">
        <f>VLOOKUP(F38,M!$A$3:$B$32,2)</f>
        <v>物理</v>
      </c>
      <c r="B38" s="46" t="str">
        <f>IFERROR(IF(A38="","",A38&amp;COUNTIF(A$2:A38,A38)),"")</f>
        <v>物理14</v>
      </c>
      <c r="C38" s="51" t="s">
        <v>195</v>
      </c>
      <c r="D38" s="52">
        <v>37</v>
      </c>
      <c r="E38" s="51" t="s">
        <v>83</v>
      </c>
      <c r="F38" s="51" t="s">
        <v>6</v>
      </c>
      <c r="G38" s="51" t="s">
        <v>84</v>
      </c>
      <c r="H38" s="51" t="s">
        <v>219</v>
      </c>
      <c r="K38" s="51" t="s">
        <v>3233</v>
      </c>
      <c r="L38" s="51" t="s">
        <v>382</v>
      </c>
      <c r="M38" s="51" t="s">
        <v>383</v>
      </c>
      <c r="O38" s="51" t="s">
        <v>3234</v>
      </c>
      <c r="P38" s="51" t="s">
        <v>3235</v>
      </c>
      <c r="Q38" s="52">
        <v>6200</v>
      </c>
      <c r="R38" s="52">
        <v>6820</v>
      </c>
      <c r="S38" s="51" t="s">
        <v>3236</v>
      </c>
      <c r="T38" s="51" t="s">
        <v>3166</v>
      </c>
      <c r="U38" s="51" t="s">
        <v>577</v>
      </c>
      <c r="V38" s="51" t="s">
        <v>82</v>
      </c>
      <c r="Y38" s="49">
        <v>37</v>
      </c>
    </row>
    <row r="39" spans="1:25" x14ac:dyDescent="0.4">
      <c r="A39" s="46" t="str">
        <f>VLOOKUP(F39,M!$A$3:$B$32,2)</f>
        <v>物理</v>
      </c>
      <c r="B39" s="46" t="str">
        <f>IFERROR(IF(A39="","",A39&amp;COUNTIF(A$2:A39,A39)),"")</f>
        <v>物理15</v>
      </c>
      <c r="C39" s="51" t="s">
        <v>195</v>
      </c>
      <c r="D39" s="52">
        <v>38</v>
      </c>
      <c r="E39" s="51" t="s">
        <v>83</v>
      </c>
      <c r="F39" s="51" t="s">
        <v>6</v>
      </c>
      <c r="G39" s="51" t="s">
        <v>84</v>
      </c>
      <c r="H39" s="51" t="s">
        <v>219</v>
      </c>
      <c r="K39" s="51" t="s">
        <v>3237</v>
      </c>
      <c r="L39" s="51" t="s">
        <v>212</v>
      </c>
      <c r="M39" s="51" t="s">
        <v>213</v>
      </c>
      <c r="O39" s="51" t="s">
        <v>3238</v>
      </c>
      <c r="P39" s="51" t="s">
        <v>3239</v>
      </c>
      <c r="Q39" s="52">
        <v>5200</v>
      </c>
      <c r="R39" s="52">
        <v>5720</v>
      </c>
      <c r="S39" s="51" t="s">
        <v>3240</v>
      </c>
      <c r="T39" s="51" t="s">
        <v>3103</v>
      </c>
      <c r="U39" s="51" t="s">
        <v>3167</v>
      </c>
      <c r="V39" s="51" t="s">
        <v>82</v>
      </c>
      <c r="Y39" s="49">
        <v>38</v>
      </c>
    </row>
    <row r="40" spans="1:25" x14ac:dyDescent="0.4">
      <c r="A40" s="46" t="str">
        <f>VLOOKUP(F40,M!$A$3:$B$32,2)</f>
        <v>化学</v>
      </c>
      <c r="B40" s="46" t="str">
        <f>IFERROR(IF(A40="","",A40&amp;COUNTIF(A$2:A40,A40)),"")</f>
        <v>化学1</v>
      </c>
      <c r="C40" s="51" t="s">
        <v>195</v>
      </c>
      <c r="D40" s="52">
        <v>39</v>
      </c>
      <c r="E40" s="51" t="s">
        <v>83</v>
      </c>
      <c r="F40" s="51" t="s">
        <v>8</v>
      </c>
      <c r="G40" s="51" t="s">
        <v>84</v>
      </c>
      <c r="H40" s="51" t="s">
        <v>250</v>
      </c>
      <c r="K40" s="51" t="s">
        <v>3241</v>
      </c>
      <c r="L40" s="51" t="s">
        <v>105</v>
      </c>
      <c r="M40" s="51" t="s">
        <v>106</v>
      </c>
      <c r="O40" s="51" t="s">
        <v>3242</v>
      </c>
      <c r="P40" s="51" t="s">
        <v>3243</v>
      </c>
      <c r="Q40" s="52">
        <v>6000</v>
      </c>
      <c r="R40" s="52">
        <v>6600</v>
      </c>
      <c r="S40" s="51" t="s">
        <v>3244</v>
      </c>
      <c r="T40" s="51" t="s">
        <v>3131</v>
      </c>
      <c r="U40" s="51" t="s">
        <v>3245</v>
      </c>
      <c r="V40" s="51" t="s">
        <v>82</v>
      </c>
      <c r="Y40" s="49">
        <v>39</v>
      </c>
    </row>
    <row r="41" spans="1:25" x14ac:dyDescent="0.4">
      <c r="A41" s="46" t="str">
        <f>VLOOKUP(F41,M!$A$3:$B$32,2)</f>
        <v>化学</v>
      </c>
      <c r="B41" s="46" t="str">
        <f>IFERROR(IF(A41="","",A41&amp;COUNTIF(A$2:A41,A41)),"")</f>
        <v>化学2</v>
      </c>
      <c r="C41" s="51" t="s">
        <v>195</v>
      </c>
      <c r="D41" s="52">
        <v>40</v>
      </c>
      <c r="E41" s="51" t="s">
        <v>83</v>
      </c>
      <c r="F41" s="51" t="s">
        <v>8</v>
      </c>
      <c r="G41" s="51" t="s">
        <v>84</v>
      </c>
      <c r="H41" s="51" t="s">
        <v>250</v>
      </c>
      <c r="K41" s="51" t="s">
        <v>3246</v>
      </c>
      <c r="L41" s="51" t="s">
        <v>122</v>
      </c>
      <c r="M41" s="51" t="s">
        <v>123</v>
      </c>
      <c r="O41" s="55" t="s">
        <v>3247</v>
      </c>
      <c r="P41" s="51" t="s">
        <v>3248</v>
      </c>
      <c r="Q41" s="52">
        <v>4100</v>
      </c>
      <c r="R41" s="52">
        <v>4510</v>
      </c>
      <c r="S41" s="51" t="s">
        <v>3249</v>
      </c>
      <c r="T41" s="51" t="s">
        <v>3250</v>
      </c>
      <c r="U41" s="51" t="s">
        <v>3251</v>
      </c>
      <c r="V41" s="51" t="s">
        <v>82</v>
      </c>
      <c r="Y41" s="49">
        <v>40</v>
      </c>
    </row>
    <row r="42" spans="1:25" x14ac:dyDescent="0.4">
      <c r="A42" s="46" t="str">
        <f>VLOOKUP(F42,M!$A$3:$B$32,2)</f>
        <v>化学</v>
      </c>
      <c r="B42" s="46" t="str">
        <f>IFERROR(IF(A42="","",A42&amp;COUNTIF(A$2:A42,A42)),"")</f>
        <v>化学3</v>
      </c>
      <c r="C42" s="51" t="s">
        <v>195</v>
      </c>
      <c r="D42" s="52">
        <v>41</v>
      </c>
      <c r="E42" s="51" t="s">
        <v>83</v>
      </c>
      <c r="F42" s="51" t="s">
        <v>8</v>
      </c>
      <c r="G42" s="51" t="s">
        <v>84</v>
      </c>
      <c r="H42" s="51" t="s">
        <v>250</v>
      </c>
      <c r="K42" s="51" t="s">
        <v>3252</v>
      </c>
      <c r="L42" s="51" t="s">
        <v>122</v>
      </c>
      <c r="M42" s="51" t="s">
        <v>123</v>
      </c>
      <c r="O42" s="55" t="s">
        <v>3253</v>
      </c>
      <c r="P42" s="51" t="s">
        <v>3254</v>
      </c>
      <c r="Q42" s="52">
        <v>3600</v>
      </c>
      <c r="R42" s="52">
        <v>3960</v>
      </c>
      <c r="S42" s="51" t="s">
        <v>3255</v>
      </c>
      <c r="T42" s="51" t="s">
        <v>3256</v>
      </c>
      <c r="U42" s="51" t="s">
        <v>3257</v>
      </c>
      <c r="V42" s="51" t="s">
        <v>82</v>
      </c>
      <c r="Y42" s="49">
        <v>41</v>
      </c>
    </row>
    <row r="43" spans="1:25" x14ac:dyDescent="0.4">
      <c r="A43" s="46" t="str">
        <f>VLOOKUP(F43,M!$A$3:$B$32,2)</f>
        <v>化学</v>
      </c>
      <c r="B43" s="46" t="str">
        <f>IFERROR(IF(A43="","",A43&amp;COUNTIF(A$2:A43,A43)),"")</f>
        <v>化学4</v>
      </c>
      <c r="C43" s="51" t="s">
        <v>195</v>
      </c>
      <c r="D43" s="52">
        <v>42</v>
      </c>
      <c r="E43" s="51" t="s">
        <v>83</v>
      </c>
      <c r="F43" s="51" t="s">
        <v>8</v>
      </c>
      <c r="G43" s="51" t="s">
        <v>84</v>
      </c>
      <c r="H43" s="51" t="s">
        <v>250</v>
      </c>
      <c r="K43" s="51" t="s">
        <v>3258</v>
      </c>
      <c r="L43" s="51" t="s">
        <v>131</v>
      </c>
      <c r="M43" s="51" t="s">
        <v>132</v>
      </c>
      <c r="O43" s="51" t="s">
        <v>3259</v>
      </c>
      <c r="P43" s="51" t="s">
        <v>3260</v>
      </c>
      <c r="Q43" s="52">
        <v>5700</v>
      </c>
      <c r="R43" s="52">
        <v>6270</v>
      </c>
      <c r="S43" s="51" t="s">
        <v>3261</v>
      </c>
      <c r="T43" s="51" t="s">
        <v>3220</v>
      </c>
      <c r="U43" s="51" t="s">
        <v>182</v>
      </c>
      <c r="V43" s="51" t="s">
        <v>82</v>
      </c>
      <c r="Y43" s="49">
        <v>42</v>
      </c>
    </row>
    <row r="44" spans="1:25" x14ac:dyDescent="0.4">
      <c r="A44" s="46" t="str">
        <f>VLOOKUP(F44,M!$A$3:$B$32,2)</f>
        <v>化学</v>
      </c>
      <c r="B44" s="46" t="str">
        <f>IFERROR(IF(A44="","",A44&amp;COUNTIF(A$2:A44,A44)),"")</f>
        <v>化学5</v>
      </c>
      <c r="C44" s="51" t="s">
        <v>195</v>
      </c>
      <c r="D44" s="52">
        <v>43</v>
      </c>
      <c r="E44" s="51" t="s">
        <v>83</v>
      </c>
      <c r="F44" s="51" t="s">
        <v>8</v>
      </c>
      <c r="G44" s="51" t="s">
        <v>84</v>
      </c>
      <c r="H44" s="51" t="s">
        <v>250</v>
      </c>
      <c r="K44" s="51" t="s">
        <v>3262</v>
      </c>
      <c r="L44" s="51" t="s">
        <v>131</v>
      </c>
      <c r="M44" s="51" t="s">
        <v>132</v>
      </c>
      <c r="O44" s="51" t="s">
        <v>3263</v>
      </c>
      <c r="P44" s="51" t="s">
        <v>3264</v>
      </c>
      <c r="Q44" s="52">
        <v>3800</v>
      </c>
      <c r="R44" s="52">
        <v>4180</v>
      </c>
      <c r="S44" s="51" t="s">
        <v>3265</v>
      </c>
      <c r="T44" s="51" t="s">
        <v>3266</v>
      </c>
      <c r="U44" s="51" t="s">
        <v>505</v>
      </c>
      <c r="V44" s="51" t="s">
        <v>82</v>
      </c>
      <c r="Y44" s="49">
        <v>43</v>
      </c>
    </row>
    <row r="45" spans="1:25" x14ac:dyDescent="0.4">
      <c r="A45" s="46" t="str">
        <f>VLOOKUP(F45,M!$A$3:$B$32,2)</f>
        <v>化学</v>
      </c>
      <c r="B45" s="46" t="str">
        <f>IFERROR(IF(A45="","",A45&amp;COUNTIF(A$2:A45,A45)),"")</f>
        <v>化学6</v>
      </c>
      <c r="C45" s="51" t="s">
        <v>195</v>
      </c>
      <c r="D45" s="52">
        <v>44</v>
      </c>
      <c r="E45" s="51" t="s">
        <v>83</v>
      </c>
      <c r="F45" s="51" t="s">
        <v>8</v>
      </c>
      <c r="G45" s="51" t="s">
        <v>84</v>
      </c>
      <c r="H45" s="51" t="s">
        <v>250</v>
      </c>
      <c r="K45" s="51" t="s">
        <v>3267</v>
      </c>
      <c r="L45" s="51" t="s">
        <v>131</v>
      </c>
      <c r="M45" s="51" t="s">
        <v>132</v>
      </c>
      <c r="O45" s="51" t="s">
        <v>3268</v>
      </c>
      <c r="P45" s="51" t="s">
        <v>3269</v>
      </c>
      <c r="Q45" s="52">
        <v>5000</v>
      </c>
      <c r="R45" s="52">
        <v>5500</v>
      </c>
      <c r="S45" s="51" t="s">
        <v>3270</v>
      </c>
      <c r="T45" s="51" t="s">
        <v>3211</v>
      </c>
      <c r="U45" s="51" t="s">
        <v>170</v>
      </c>
      <c r="V45" s="51" t="s">
        <v>82</v>
      </c>
      <c r="Y45" s="49">
        <v>44</v>
      </c>
    </row>
    <row r="46" spans="1:25" x14ac:dyDescent="0.4">
      <c r="A46" s="46" t="str">
        <f>VLOOKUP(F46,M!$A$3:$B$32,2)</f>
        <v>化学</v>
      </c>
      <c r="B46" s="46" t="str">
        <f>IFERROR(IF(A46="","",A46&amp;COUNTIF(A$2:A46,A46)),"")</f>
        <v>化学7</v>
      </c>
      <c r="C46" s="51" t="s">
        <v>249</v>
      </c>
      <c r="D46" s="52">
        <v>45</v>
      </c>
      <c r="E46" s="51" t="s">
        <v>83</v>
      </c>
      <c r="F46" s="51" t="s">
        <v>8</v>
      </c>
      <c r="G46" s="51" t="s">
        <v>84</v>
      </c>
      <c r="H46" s="51" t="s">
        <v>250</v>
      </c>
      <c r="K46" s="51" t="s">
        <v>3271</v>
      </c>
      <c r="L46" s="51" t="s">
        <v>244</v>
      </c>
      <c r="M46" s="51" t="s">
        <v>245</v>
      </c>
      <c r="O46" s="51" t="s">
        <v>3272</v>
      </c>
      <c r="P46" s="51" t="s">
        <v>3273</v>
      </c>
      <c r="Q46" s="52">
        <v>6400</v>
      </c>
      <c r="R46" s="52">
        <v>7040</v>
      </c>
      <c r="S46" s="51" t="s">
        <v>3274</v>
      </c>
      <c r="T46" s="51" t="s">
        <v>3275</v>
      </c>
      <c r="U46" s="51" t="s">
        <v>1421</v>
      </c>
      <c r="V46" s="51" t="s">
        <v>82</v>
      </c>
      <c r="Y46" s="49">
        <v>45</v>
      </c>
    </row>
    <row r="47" spans="1:25" x14ac:dyDescent="0.4">
      <c r="A47" s="46" t="str">
        <f>VLOOKUP(F47,M!$A$3:$B$32,2)</f>
        <v>化学</v>
      </c>
      <c r="B47" s="46" t="str">
        <f>IFERROR(IF(A47="","",A47&amp;COUNTIF(A$2:A47,A47)),"")</f>
        <v>化学8</v>
      </c>
      <c r="C47" s="51" t="s">
        <v>249</v>
      </c>
      <c r="D47" s="52">
        <v>46</v>
      </c>
      <c r="E47" s="51" t="s">
        <v>83</v>
      </c>
      <c r="F47" s="51" t="s">
        <v>8</v>
      </c>
      <c r="G47" s="51" t="s">
        <v>84</v>
      </c>
      <c r="H47" s="51" t="s">
        <v>250</v>
      </c>
      <c r="K47" s="51" t="s">
        <v>3276</v>
      </c>
      <c r="L47" s="51" t="s">
        <v>244</v>
      </c>
      <c r="M47" s="51" t="s">
        <v>245</v>
      </c>
      <c r="O47" s="51" t="s">
        <v>3277</v>
      </c>
      <c r="P47" s="51" t="s">
        <v>3278</v>
      </c>
      <c r="Q47" s="52">
        <v>2400</v>
      </c>
      <c r="R47" s="52">
        <v>2640</v>
      </c>
      <c r="S47" s="51" t="s">
        <v>3279</v>
      </c>
      <c r="T47" s="51" t="s">
        <v>3275</v>
      </c>
      <c r="U47" s="51" t="s">
        <v>170</v>
      </c>
      <c r="V47" s="51" t="s">
        <v>82</v>
      </c>
      <c r="Y47" s="49">
        <v>46</v>
      </c>
    </row>
    <row r="48" spans="1:25" x14ac:dyDescent="0.4">
      <c r="A48" s="46" t="str">
        <f>VLOOKUP(F48,M!$A$3:$B$32,2)</f>
        <v>化学</v>
      </c>
      <c r="B48" s="46" t="str">
        <f>IFERROR(IF(A48="","",A48&amp;COUNTIF(A$2:A48,A48)),"")</f>
        <v>化学9</v>
      </c>
      <c r="C48" s="51" t="s">
        <v>249</v>
      </c>
      <c r="D48" s="52">
        <v>47</v>
      </c>
      <c r="E48" s="51" t="s">
        <v>83</v>
      </c>
      <c r="F48" s="51" t="s">
        <v>8</v>
      </c>
      <c r="G48" s="51" t="s">
        <v>84</v>
      </c>
      <c r="H48" s="51" t="s">
        <v>250</v>
      </c>
      <c r="K48" s="51" t="s">
        <v>3280</v>
      </c>
      <c r="L48" s="51" t="s">
        <v>244</v>
      </c>
      <c r="M48" s="51" t="s">
        <v>245</v>
      </c>
      <c r="O48" s="51" t="s">
        <v>3281</v>
      </c>
      <c r="P48" s="51" t="s">
        <v>3282</v>
      </c>
      <c r="Q48" s="52">
        <v>3300</v>
      </c>
      <c r="R48" s="52">
        <v>3630</v>
      </c>
      <c r="S48" s="51" t="s">
        <v>3283</v>
      </c>
      <c r="T48" s="51" t="s">
        <v>3275</v>
      </c>
      <c r="U48" s="51" t="s">
        <v>170</v>
      </c>
      <c r="V48" s="51" t="s">
        <v>82</v>
      </c>
      <c r="Y48" s="49">
        <v>47</v>
      </c>
    </row>
    <row r="49" spans="1:25" x14ac:dyDescent="0.4">
      <c r="A49" s="46" t="str">
        <f>VLOOKUP(F49,M!$A$3:$B$32,2)</f>
        <v>化学</v>
      </c>
      <c r="B49" s="46" t="str">
        <f>IFERROR(IF(A49="","",A49&amp;COUNTIF(A$2:A49,A49)),"")</f>
        <v>化学10</v>
      </c>
      <c r="C49" s="51" t="s">
        <v>249</v>
      </c>
      <c r="D49" s="52">
        <v>48</v>
      </c>
      <c r="E49" s="51" t="s">
        <v>83</v>
      </c>
      <c r="F49" s="51" t="s">
        <v>8</v>
      </c>
      <c r="G49" s="51" t="s">
        <v>84</v>
      </c>
      <c r="H49" s="51" t="s">
        <v>250</v>
      </c>
      <c r="K49" s="51" t="s">
        <v>3284</v>
      </c>
      <c r="L49" s="51" t="s">
        <v>244</v>
      </c>
      <c r="M49" s="51" t="s">
        <v>245</v>
      </c>
      <c r="O49" s="51" t="s">
        <v>3285</v>
      </c>
      <c r="P49" s="51" t="s">
        <v>3286</v>
      </c>
      <c r="Q49" s="52">
        <v>4800</v>
      </c>
      <c r="R49" s="52">
        <v>5280</v>
      </c>
      <c r="S49" s="51" t="s">
        <v>3287</v>
      </c>
      <c r="T49" s="51" t="s">
        <v>3288</v>
      </c>
      <c r="U49" s="51" t="s">
        <v>392</v>
      </c>
      <c r="V49" s="51" t="s">
        <v>82</v>
      </c>
      <c r="Y49" s="49">
        <v>48</v>
      </c>
    </row>
    <row r="50" spans="1:25" x14ac:dyDescent="0.4">
      <c r="A50" s="46" t="str">
        <f>VLOOKUP(F50,M!$A$3:$B$32,2)</f>
        <v>地球科学</v>
      </c>
      <c r="B50" s="46" t="str">
        <f>IFERROR(IF(A50="","",A50&amp;COUNTIF(A$2:A50,A50)),"")</f>
        <v>地球科学1</v>
      </c>
      <c r="C50" s="51" t="s">
        <v>249</v>
      </c>
      <c r="D50" s="52">
        <v>49</v>
      </c>
      <c r="E50" s="51" t="s">
        <v>83</v>
      </c>
      <c r="F50" s="51" t="s">
        <v>10</v>
      </c>
      <c r="G50" s="51" t="s">
        <v>84</v>
      </c>
      <c r="H50" s="51" t="s">
        <v>275</v>
      </c>
      <c r="K50" s="51" t="s">
        <v>3289</v>
      </c>
      <c r="L50" s="51" t="s">
        <v>87</v>
      </c>
      <c r="M50" s="51" t="s">
        <v>88</v>
      </c>
      <c r="O50" s="51" t="s">
        <v>3290</v>
      </c>
      <c r="P50" s="51" t="s">
        <v>3291</v>
      </c>
      <c r="Q50" s="52">
        <v>5400</v>
      </c>
      <c r="R50" s="52">
        <v>5940</v>
      </c>
      <c r="S50" s="51" t="s">
        <v>3292</v>
      </c>
      <c r="T50" s="51" t="s">
        <v>3131</v>
      </c>
      <c r="U50" s="51" t="s">
        <v>1455</v>
      </c>
      <c r="V50" s="51" t="s">
        <v>82</v>
      </c>
      <c r="Y50" s="49">
        <v>49</v>
      </c>
    </row>
    <row r="51" spans="1:25" x14ac:dyDescent="0.4">
      <c r="A51" s="46" t="str">
        <f>VLOOKUP(F51,M!$A$3:$B$32,2)</f>
        <v>地球科学</v>
      </c>
      <c r="B51" s="46" t="str">
        <f>IFERROR(IF(A51="","",A51&amp;COUNTIF(A$2:A51,A51)),"")</f>
        <v>地球科学2</v>
      </c>
      <c r="C51" s="51" t="s">
        <v>249</v>
      </c>
      <c r="D51" s="52">
        <v>50</v>
      </c>
      <c r="E51" s="51" t="s">
        <v>83</v>
      </c>
      <c r="F51" s="51" t="s">
        <v>10</v>
      </c>
      <c r="G51" s="51" t="s">
        <v>84</v>
      </c>
      <c r="H51" s="51" t="s">
        <v>275</v>
      </c>
      <c r="K51" s="51" t="s">
        <v>3293</v>
      </c>
      <c r="L51" s="51" t="s">
        <v>87</v>
      </c>
      <c r="M51" s="51" t="s">
        <v>88</v>
      </c>
      <c r="O51" s="51" t="s">
        <v>3294</v>
      </c>
      <c r="P51" s="51" t="s">
        <v>3295</v>
      </c>
      <c r="Q51" s="52">
        <v>7000</v>
      </c>
      <c r="R51" s="52">
        <v>7700</v>
      </c>
      <c r="S51" s="51" t="s">
        <v>3296</v>
      </c>
      <c r="T51" s="51" t="s">
        <v>3067</v>
      </c>
      <c r="U51" s="51" t="s">
        <v>484</v>
      </c>
      <c r="V51" s="51" t="s">
        <v>82</v>
      </c>
      <c r="Y51" s="49">
        <v>50</v>
      </c>
    </row>
    <row r="52" spans="1:25" x14ac:dyDescent="0.4">
      <c r="A52" s="46" t="str">
        <f>VLOOKUP(F52,M!$A$3:$B$32,2)</f>
        <v>地球科学</v>
      </c>
      <c r="B52" s="46" t="str">
        <f>IFERROR(IF(A52="","",A52&amp;COUNTIF(A$2:A52,A52)),"")</f>
        <v>地球科学3</v>
      </c>
      <c r="C52" s="51" t="s">
        <v>249</v>
      </c>
      <c r="D52" s="52">
        <v>51</v>
      </c>
      <c r="E52" s="51" t="s">
        <v>83</v>
      </c>
      <c r="F52" s="51" t="s">
        <v>10</v>
      </c>
      <c r="G52" s="51" t="s">
        <v>84</v>
      </c>
      <c r="H52" s="51" t="s">
        <v>275</v>
      </c>
      <c r="K52" s="51" t="s">
        <v>3297</v>
      </c>
      <c r="L52" s="51" t="s">
        <v>87</v>
      </c>
      <c r="M52" s="51" t="s">
        <v>88</v>
      </c>
      <c r="O52" s="51" t="s">
        <v>3298</v>
      </c>
      <c r="P52" s="51" t="s">
        <v>3299</v>
      </c>
      <c r="Q52" s="52">
        <v>25000</v>
      </c>
      <c r="R52" s="52">
        <v>27500</v>
      </c>
      <c r="S52" s="51" t="s">
        <v>3300</v>
      </c>
      <c r="T52" s="51" t="s">
        <v>3200</v>
      </c>
      <c r="U52" s="51" t="s">
        <v>256</v>
      </c>
      <c r="V52" s="51" t="s">
        <v>82</v>
      </c>
      <c r="Y52" s="49">
        <v>51</v>
      </c>
    </row>
    <row r="53" spans="1:25" x14ac:dyDescent="0.4">
      <c r="A53" s="46" t="str">
        <f>VLOOKUP(F53,M!$A$3:$B$32,2)</f>
        <v>地球科学</v>
      </c>
      <c r="B53" s="46" t="str">
        <f>IFERROR(IF(A53="","",A53&amp;COUNTIF(A$2:A53,A53)),"")</f>
        <v>地球科学4</v>
      </c>
      <c r="C53" s="51" t="s">
        <v>249</v>
      </c>
      <c r="D53" s="52">
        <v>52</v>
      </c>
      <c r="E53" s="51" t="s">
        <v>83</v>
      </c>
      <c r="F53" s="51" t="s">
        <v>10</v>
      </c>
      <c r="G53" s="51" t="s">
        <v>84</v>
      </c>
      <c r="H53" s="51" t="s">
        <v>275</v>
      </c>
      <c r="K53" s="51" t="s">
        <v>3301</v>
      </c>
      <c r="L53" s="51" t="s">
        <v>105</v>
      </c>
      <c r="M53" s="51" t="s">
        <v>106</v>
      </c>
      <c r="O53" s="51" t="s">
        <v>3302</v>
      </c>
      <c r="P53" s="51" t="s">
        <v>3303</v>
      </c>
      <c r="Q53" s="52">
        <v>6000</v>
      </c>
      <c r="R53" s="52">
        <v>6600</v>
      </c>
      <c r="S53" s="51" t="s">
        <v>3304</v>
      </c>
      <c r="T53" s="51" t="s">
        <v>3098</v>
      </c>
      <c r="U53" s="51" t="s">
        <v>3305</v>
      </c>
      <c r="V53" s="51" t="s">
        <v>82</v>
      </c>
      <c r="Y53" s="49">
        <v>52</v>
      </c>
    </row>
    <row r="54" spans="1:25" x14ac:dyDescent="0.4">
      <c r="A54" s="46" t="str">
        <f>VLOOKUP(F54,M!$A$3:$B$32,2)</f>
        <v>地球科学</v>
      </c>
      <c r="B54" s="46" t="str">
        <f>IFERROR(IF(A54="","",A54&amp;COUNTIF(A$2:A54,A54)),"")</f>
        <v>地球科学5</v>
      </c>
      <c r="C54" s="51" t="s">
        <v>249</v>
      </c>
      <c r="D54" s="52">
        <v>53</v>
      </c>
      <c r="E54" s="51" t="s">
        <v>83</v>
      </c>
      <c r="F54" s="51" t="s">
        <v>10</v>
      </c>
      <c r="G54" s="51" t="s">
        <v>84</v>
      </c>
      <c r="H54" s="51" t="s">
        <v>275</v>
      </c>
      <c r="K54" s="51" t="s">
        <v>3306</v>
      </c>
      <c r="L54" s="51" t="s">
        <v>122</v>
      </c>
      <c r="M54" s="51" t="s">
        <v>123</v>
      </c>
      <c r="O54" s="51" t="s">
        <v>3307</v>
      </c>
      <c r="P54" s="51" t="s">
        <v>3308</v>
      </c>
      <c r="Q54" s="52">
        <v>2300</v>
      </c>
      <c r="R54" s="52">
        <v>2530</v>
      </c>
      <c r="S54" s="51" t="s">
        <v>3309</v>
      </c>
      <c r="T54" s="51" t="s">
        <v>3083</v>
      </c>
      <c r="U54" s="51" t="s">
        <v>3310</v>
      </c>
      <c r="V54" s="51" t="s">
        <v>82</v>
      </c>
      <c r="Y54" s="49">
        <v>53</v>
      </c>
    </row>
    <row r="55" spans="1:25" x14ac:dyDescent="0.4">
      <c r="A55" s="46" t="str">
        <f>VLOOKUP(F55,M!$A$3:$B$32,2)</f>
        <v>地球科学</v>
      </c>
      <c r="B55" s="46" t="str">
        <f>IFERROR(IF(A55="","",A55&amp;COUNTIF(A$2:A55,A55)),"")</f>
        <v>地球科学6</v>
      </c>
      <c r="C55" s="51" t="s">
        <v>249</v>
      </c>
      <c r="D55" s="52">
        <v>54</v>
      </c>
      <c r="E55" s="51" t="s">
        <v>83</v>
      </c>
      <c r="F55" s="51" t="s">
        <v>10</v>
      </c>
      <c r="G55" s="51" t="s">
        <v>84</v>
      </c>
      <c r="H55" s="51" t="s">
        <v>275</v>
      </c>
      <c r="K55" s="51" t="s">
        <v>3311</v>
      </c>
      <c r="L55" s="51" t="s">
        <v>761</v>
      </c>
      <c r="M55" s="51" t="s">
        <v>762</v>
      </c>
      <c r="O55" s="51" t="s">
        <v>3312</v>
      </c>
      <c r="P55" s="51" t="s">
        <v>3313</v>
      </c>
      <c r="Q55" s="52">
        <v>3000</v>
      </c>
      <c r="R55" s="52">
        <v>3300</v>
      </c>
      <c r="S55" s="51" t="s">
        <v>3314</v>
      </c>
      <c r="T55" s="51" t="s">
        <v>3200</v>
      </c>
      <c r="U55" s="51" t="s">
        <v>3315</v>
      </c>
      <c r="V55" s="51" t="s">
        <v>129</v>
      </c>
      <c r="Y55" s="49">
        <v>54</v>
      </c>
    </row>
    <row r="56" spans="1:25" x14ac:dyDescent="0.4">
      <c r="A56" s="46" t="str">
        <f>VLOOKUP(F56,M!$A$3:$B$32,2)</f>
        <v>地球科学</v>
      </c>
      <c r="B56" s="46" t="str">
        <f>IFERROR(IF(A56="","",A56&amp;COUNTIF(A$2:A56,A56)),"")</f>
        <v>地球科学7</v>
      </c>
      <c r="C56" s="51" t="s">
        <v>249</v>
      </c>
      <c r="D56" s="52">
        <v>55</v>
      </c>
      <c r="E56" s="51" t="s">
        <v>83</v>
      </c>
      <c r="F56" s="51" t="s">
        <v>10</v>
      </c>
      <c r="G56" s="51" t="s">
        <v>84</v>
      </c>
      <c r="H56" s="51" t="s">
        <v>275</v>
      </c>
      <c r="K56" s="51" t="s">
        <v>3316</v>
      </c>
      <c r="L56" s="51" t="s">
        <v>309</v>
      </c>
      <c r="M56" s="51" t="s">
        <v>310</v>
      </c>
      <c r="O56" s="51" t="s">
        <v>3317</v>
      </c>
      <c r="P56" s="51" t="s">
        <v>3318</v>
      </c>
      <c r="Q56" s="52">
        <v>6300</v>
      </c>
      <c r="R56" s="52">
        <v>6930</v>
      </c>
      <c r="S56" s="51" t="s">
        <v>3319</v>
      </c>
      <c r="T56" s="51" t="s">
        <v>3320</v>
      </c>
      <c r="U56" s="51" t="s">
        <v>1617</v>
      </c>
      <c r="V56" s="51" t="s">
        <v>82</v>
      </c>
      <c r="Y56" s="49">
        <v>55</v>
      </c>
    </row>
    <row r="57" spans="1:25" x14ac:dyDescent="0.4">
      <c r="A57" s="46" t="str">
        <f>VLOOKUP(F57,M!$A$3:$B$32,2)</f>
        <v>生物</v>
      </c>
      <c r="B57" s="46" t="str">
        <f>IFERROR(IF(A57="","",A57&amp;COUNTIF(A$2:A57,A57)),"")</f>
        <v>生物1</v>
      </c>
      <c r="C57" s="51" t="s">
        <v>249</v>
      </c>
      <c r="D57" s="52">
        <v>56</v>
      </c>
      <c r="E57" s="51" t="s">
        <v>83</v>
      </c>
      <c r="F57" s="51" t="s">
        <v>12</v>
      </c>
      <c r="G57" s="51" t="s">
        <v>84</v>
      </c>
      <c r="H57" s="51" t="s">
        <v>283</v>
      </c>
      <c r="K57" s="51" t="s">
        <v>3321</v>
      </c>
      <c r="L57" s="51" t="s">
        <v>87</v>
      </c>
      <c r="M57" s="51" t="s">
        <v>88</v>
      </c>
      <c r="O57" s="51" t="s">
        <v>3322</v>
      </c>
      <c r="P57" s="51" t="s">
        <v>3323</v>
      </c>
      <c r="Q57" s="52">
        <v>17000</v>
      </c>
      <c r="R57" s="52">
        <v>18700</v>
      </c>
      <c r="S57" s="51" t="s">
        <v>3324</v>
      </c>
      <c r="T57" s="51" t="s">
        <v>3131</v>
      </c>
      <c r="U57" s="51" t="s">
        <v>2149</v>
      </c>
      <c r="V57" s="51" t="s">
        <v>82</v>
      </c>
      <c r="Y57" s="49">
        <v>56</v>
      </c>
    </row>
    <row r="58" spans="1:25" x14ac:dyDescent="0.4">
      <c r="A58" s="46" t="str">
        <f>VLOOKUP(F58,M!$A$3:$B$32,2)</f>
        <v>生物</v>
      </c>
      <c r="B58" s="46" t="str">
        <f>IFERROR(IF(A58="","",A58&amp;COUNTIF(A$2:A58,A58)),"")</f>
        <v>生物2</v>
      </c>
      <c r="C58" s="51" t="s">
        <v>249</v>
      </c>
      <c r="D58" s="52">
        <v>57</v>
      </c>
      <c r="E58" s="51" t="s">
        <v>83</v>
      </c>
      <c r="F58" s="51" t="s">
        <v>12</v>
      </c>
      <c r="G58" s="51" t="s">
        <v>84</v>
      </c>
      <c r="H58" s="51" t="s">
        <v>283</v>
      </c>
      <c r="K58" s="51" t="s">
        <v>3325</v>
      </c>
      <c r="L58" s="51" t="s">
        <v>155</v>
      </c>
      <c r="M58" s="51" t="s">
        <v>156</v>
      </c>
      <c r="O58" s="51" t="s">
        <v>3326</v>
      </c>
      <c r="P58" s="51" t="s">
        <v>3327</v>
      </c>
      <c r="Q58" s="52">
        <v>4500</v>
      </c>
      <c r="R58" s="52">
        <v>4950</v>
      </c>
      <c r="S58" s="51" t="s">
        <v>3328</v>
      </c>
      <c r="T58" s="51" t="s">
        <v>3098</v>
      </c>
      <c r="U58" s="51" t="s">
        <v>225</v>
      </c>
      <c r="V58" s="51" t="s">
        <v>82</v>
      </c>
      <c r="Y58" s="49">
        <v>57</v>
      </c>
    </row>
    <row r="59" spans="1:25" x14ac:dyDescent="0.4">
      <c r="A59" s="46" t="str">
        <f>VLOOKUP(F59,M!$A$3:$B$32,2)</f>
        <v>生物</v>
      </c>
      <c r="B59" s="46" t="str">
        <f>IFERROR(IF(A59="","",A59&amp;COUNTIF(A$2:A59,A59)),"")</f>
        <v>生物3</v>
      </c>
      <c r="C59" s="51" t="s">
        <v>249</v>
      </c>
      <c r="D59" s="52">
        <v>58</v>
      </c>
      <c r="E59" s="51" t="s">
        <v>83</v>
      </c>
      <c r="F59" s="51" t="s">
        <v>12</v>
      </c>
      <c r="G59" s="51" t="s">
        <v>84</v>
      </c>
      <c r="H59" s="51" t="s">
        <v>283</v>
      </c>
      <c r="K59" s="51" t="s">
        <v>3329</v>
      </c>
      <c r="L59" s="51" t="s">
        <v>168</v>
      </c>
      <c r="M59" s="51" t="s">
        <v>169</v>
      </c>
      <c r="O59" s="51" t="s">
        <v>3330</v>
      </c>
      <c r="P59" s="51" t="s">
        <v>3331</v>
      </c>
      <c r="Q59" s="52">
        <v>5450</v>
      </c>
      <c r="R59" s="52">
        <v>5995</v>
      </c>
      <c r="S59" s="51" t="s">
        <v>3332</v>
      </c>
      <c r="T59" s="51" t="s">
        <v>3288</v>
      </c>
      <c r="U59" s="51" t="s">
        <v>3333</v>
      </c>
      <c r="V59" s="51" t="s">
        <v>82</v>
      </c>
      <c r="Y59" s="49">
        <v>58</v>
      </c>
    </row>
    <row r="60" spans="1:25" x14ac:dyDescent="0.4">
      <c r="A60" s="46" t="str">
        <f>VLOOKUP(F60,M!$A$3:$B$32,2)</f>
        <v>生物</v>
      </c>
      <c r="B60" s="46" t="str">
        <f>IFERROR(IF(A60="","",A60&amp;COUNTIF(A$2:A60,A60)),"")</f>
        <v>生物4</v>
      </c>
      <c r="C60" s="51" t="s">
        <v>281</v>
      </c>
      <c r="D60" s="52">
        <v>59</v>
      </c>
      <c r="E60" s="51" t="s">
        <v>83</v>
      </c>
      <c r="F60" s="51" t="s">
        <v>12</v>
      </c>
      <c r="G60" s="51" t="s">
        <v>84</v>
      </c>
      <c r="H60" s="51" t="s">
        <v>283</v>
      </c>
      <c r="K60" s="51" t="s">
        <v>3334</v>
      </c>
      <c r="L60" s="51" t="s">
        <v>105</v>
      </c>
      <c r="M60" s="51" t="s">
        <v>106</v>
      </c>
      <c r="O60" s="51" t="s">
        <v>3335</v>
      </c>
      <c r="P60" s="51" t="s">
        <v>3336</v>
      </c>
      <c r="Q60" s="52">
        <v>3500</v>
      </c>
      <c r="R60" s="52">
        <v>3850</v>
      </c>
      <c r="S60" s="51" t="s">
        <v>3337</v>
      </c>
      <c r="T60" s="51" t="s">
        <v>3181</v>
      </c>
      <c r="U60" s="51" t="s">
        <v>3338</v>
      </c>
      <c r="V60" s="51" t="s">
        <v>82</v>
      </c>
      <c r="Y60" s="49">
        <v>59</v>
      </c>
    </row>
    <row r="61" spans="1:25" x14ac:dyDescent="0.4">
      <c r="A61" s="46" t="str">
        <f>VLOOKUP(F61,M!$A$3:$B$32,2)</f>
        <v>生物</v>
      </c>
      <c r="B61" s="46" t="str">
        <f>IFERROR(IF(A61="","",A61&amp;COUNTIF(A$2:A61,A61)),"")</f>
        <v>生物5</v>
      </c>
      <c r="C61" s="51" t="s">
        <v>281</v>
      </c>
      <c r="D61" s="52">
        <v>60</v>
      </c>
      <c r="E61" s="51" t="s">
        <v>83</v>
      </c>
      <c r="F61" s="51" t="s">
        <v>12</v>
      </c>
      <c r="G61" s="51" t="s">
        <v>84</v>
      </c>
      <c r="H61" s="51" t="s">
        <v>283</v>
      </c>
      <c r="K61" s="51" t="s">
        <v>3339</v>
      </c>
      <c r="L61" s="51" t="s">
        <v>105</v>
      </c>
      <c r="M61" s="51" t="s">
        <v>106</v>
      </c>
      <c r="O61" s="51" t="s">
        <v>3340</v>
      </c>
      <c r="P61" s="51" t="s">
        <v>3341</v>
      </c>
      <c r="Q61" s="52">
        <v>6000</v>
      </c>
      <c r="R61" s="52">
        <v>6600</v>
      </c>
      <c r="S61" s="51" t="s">
        <v>3342</v>
      </c>
      <c r="T61" s="51" t="s">
        <v>3121</v>
      </c>
      <c r="U61" s="51" t="s">
        <v>422</v>
      </c>
      <c r="V61" s="51" t="s">
        <v>82</v>
      </c>
      <c r="Y61" s="49">
        <v>60</v>
      </c>
    </row>
    <row r="62" spans="1:25" x14ac:dyDescent="0.4">
      <c r="A62" s="46" t="str">
        <f>VLOOKUP(F62,M!$A$3:$B$32,2)</f>
        <v>生物</v>
      </c>
      <c r="B62" s="46" t="str">
        <f>IFERROR(IF(A62="","",A62&amp;COUNTIF(A$2:A62,A62)),"")</f>
        <v>生物6</v>
      </c>
      <c r="C62" s="51" t="s">
        <v>281</v>
      </c>
      <c r="D62" s="52">
        <v>61</v>
      </c>
      <c r="E62" s="51" t="s">
        <v>83</v>
      </c>
      <c r="F62" s="51" t="s">
        <v>12</v>
      </c>
      <c r="G62" s="51" t="s">
        <v>84</v>
      </c>
      <c r="H62" s="51" t="s">
        <v>283</v>
      </c>
      <c r="K62" s="51" t="s">
        <v>3343</v>
      </c>
      <c r="L62" s="51" t="s">
        <v>105</v>
      </c>
      <c r="M62" s="51" t="s">
        <v>106</v>
      </c>
      <c r="O62" s="51" t="s">
        <v>3344</v>
      </c>
      <c r="P62" s="51" t="s">
        <v>3345</v>
      </c>
      <c r="Q62" s="52">
        <v>5800</v>
      </c>
      <c r="R62" s="52">
        <v>6380</v>
      </c>
      <c r="S62" s="51" t="s">
        <v>3346</v>
      </c>
      <c r="T62" s="51" t="s">
        <v>3062</v>
      </c>
      <c r="U62" s="51" t="s">
        <v>422</v>
      </c>
      <c r="V62" s="51" t="s">
        <v>82</v>
      </c>
      <c r="Y62" s="49">
        <v>61</v>
      </c>
    </row>
    <row r="63" spans="1:25" x14ac:dyDescent="0.4">
      <c r="A63" s="46" t="str">
        <f>VLOOKUP(F63,M!$A$3:$B$32,2)</f>
        <v>生物</v>
      </c>
      <c r="B63" s="46" t="str">
        <f>IFERROR(IF(A63="","",A63&amp;COUNTIF(A$2:A63,A63)),"")</f>
        <v>生物7</v>
      </c>
      <c r="C63" s="51" t="s">
        <v>281</v>
      </c>
      <c r="D63" s="52">
        <v>62</v>
      </c>
      <c r="E63" s="51" t="s">
        <v>83</v>
      </c>
      <c r="F63" s="51" t="s">
        <v>12</v>
      </c>
      <c r="G63" s="51" t="s">
        <v>84</v>
      </c>
      <c r="H63" s="51" t="s">
        <v>283</v>
      </c>
      <c r="K63" s="51" t="s">
        <v>3347</v>
      </c>
      <c r="L63" s="51" t="s">
        <v>244</v>
      </c>
      <c r="M63" s="51" t="s">
        <v>245</v>
      </c>
      <c r="O63" s="51" t="s">
        <v>3348</v>
      </c>
      <c r="P63" s="51" t="s">
        <v>3349</v>
      </c>
      <c r="Q63" s="52">
        <v>7800</v>
      </c>
      <c r="R63" s="52">
        <v>8580</v>
      </c>
      <c r="S63" s="51" t="s">
        <v>3350</v>
      </c>
      <c r="T63" s="51" t="s">
        <v>3275</v>
      </c>
      <c r="U63" s="51" t="s">
        <v>3351</v>
      </c>
      <c r="V63" s="51" t="s">
        <v>82</v>
      </c>
      <c r="Y63" s="49">
        <v>62</v>
      </c>
    </row>
    <row r="64" spans="1:25" x14ac:dyDescent="0.4">
      <c r="A64" s="46" t="str">
        <f>VLOOKUP(F64,M!$A$3:$B$32,2)</f>
        <v>生物</v>
      </c>
      <c r="B64" s="46" t="str">
        <f>IFERROR(IF(A64="","",A64&amp;COUNTIF(A$2:A64,A64)),"")</f>
        <v>生物8</v>
      </c>
      <c r="C64" s="51" t="s">
        <v>281</v>
      </c>
      <c r="D64" s="52">
        <v>63</v>
      </c>
      <c r="E64" s="51" t="s">
        <v>83</v>
      </c>
      <c r="F64" s="51" t="s">
        <v>12</v>
      </c>
      <c r="G64" s="51" t="s">
        <v>84</v>
      </c>
      <c r="H64" s="51" t="s">
        <v>283</v>
      </c>
      <c r="K64" s="51" t="s">
        <v>3352</v>
      </c>
      <c r="L64" s="51" t="s">
        <v>244</v>
      </c>
      <c r="M64" s="51" t="s">
        <v>245</v>
      </c>
      <c r="O64" s="51" t="s">
        <v>3353</v>
      </c>
      <c r="P64" s="51" t="s">
        <v>3354</v>
      </c>
      <c r="Q64" s="52">
        <v>2700</v>
      </c>
      <c r="R64" s="52">
        <v>2970</v>
      </c>
      <c r="S64" s="51" t="s">
        <v>3355</v>
      </c>
      <c r="T64" s="51" t="s">
        <v>3275</v>
      </c>
      <c r="U64" s="51" t="s">
        <v>235</v>
      </c>
      <c r="V64" s="51" t="s">
        <v>82</v>
      </c>
      <c r="Y64" s="49">
        <v>63</v>
      </c>
    </row>
    <row r="65" spans="1:25" x14ac:dyDescent="0.4">
      <c r="A65" s="46" t="str">
        <f>VLOOKUP(F65,M!$A$3:$B$32,2)</f>
        <v>生物</v>
      </c>
      <c r="B65" s="46" t="str">
        <f>IFERROR(IF(A65="","",A65&amp;COUNTIF(A$2:A65,A65)),"")</f>
        <v>生物9</v>
      </c>
      <c r="C65" s="51" t="s">
        <v>281</v>
      </c>
      <c r="D65" s="52">
        <v>64</v>
      </c>
      <c r="E65" s="51" t="s">
        <v>83</v>
      </c>
      <c r="F65" s="51" t="s">
        <v>12</v>
      </c>
      <c r="G65" s="51" t="s">
        <v>84</v>
      </c>
      <c r="H65" s="51" t="s">
        <v>283</v>
      </c>
      <c r="K65" s="51" t="s">
        <v>3356</v>
      </c>
      <c r="L65" s="51" t="s">
        <v>615</v>
      </c>
      <c r="M65" s="51" t="s">
        <v>616</v>
      </c>
      <c r="O65" s="51" t="s">
        <v>3357</v>
      </c>
      <c r="P65" s="51" t="s">
        <v>3358</v>
      </c>
      <c r="Q65" s="52">
        <v>5800</v>
      </c>
      <c r="R65" s="52">
        <v>6380</v>
      </c>
      <c r="S65" s="51" t="s">
        <v>3359</v>
      </c>
      <c r="T65" s="51" t="s">
        <v>3121</v>
      </c>
      <c r="U65" s="51" t="s">
        <v>171</v>
      </c>
      <c r="V65" s="51" t="s">
        <v>82</v>
      </c>
      <c r="Y65" s="49">
        <v>64</v>
      </c>
    </row>
    <row r="66" spans="1:25" x14ac:dyDescent="0.4">
      <c r="A66" s="46" t="str">
        <f>VLOOKUP(F66,M!$A$3:$B$32,2)</f>
        <v>生物</v>
      </c>
      <c r="B66" s="46" t="str">
        <f>IFERROR(IF(A66="","",A66&amp;COUNTIF(A$2:A66,A66)),"")</f>
        <v>生物10</v>
      </c>
      <c r="C66" s="51" t="s">
        <v>281</v>
      </c>
      <c r="D66" s="52">
        <v>65</v>
      </c>
      <c r="E66" s="51" t="s">
        <v>83</v>
      </c>
      <c r="F66" s="51" t="s">
        <v>12</v>
      </c>
      <c r="G66" s="51" t="s">
        <v>84</v>
      </c>
      <c r="H66" s="51" t="s">
        <v>283</v>
      </c>
      <c r="K66" s="51" t="s">
        <v>3360</v>
      </c>
      <c r="L66" s="51" t="s">
        <v>212</v>
      </c>
      <c r="M66" s="51" t="s">
        <v>213</v>
      </c>
      <c r="O66" s="51" t="s">
        <v>3361</v>
      </c>
      <c r="P66" s="51" t="s">
        <v>3362</v>
      </c>
      <c r="Q66" s="52">
        <v>4500</v>
      </c>
      <c r="R66" s="52">
        <v>4950</v>
      </c>
      <c r="S66" s="51" t="s">
        <v>3363</v>
      </c>
      <c r="T66" s="51" t="s">
        <v>3062</v>
      </c>
      <c r="U66" s="51" t="s">
        <v>170</v>
      </c>
      <c r="V66" s="51" t="s">
        <v>82</v>
      </c>
      <c r="Y66" s="49">
        <v>65</v>
      </c>
    </row>
    <row r="67" spans="1:25" x14ac:dyDescent="0.4">
      <c r="A67" s="46" t="str">
        <f>VLOOKUP(F67,M!$A$3:$B$32,2)</f>
        <v>生物</v>
      </c>
      <c r="B67" s="46" t="str">
        <f>IFERROR(IF(A67="","",A67&amp;COUNTIF(A$2:A67,A67)),"")</f>
        <v>生物11</v>
      </c>
      <c r="C67" s="51" t="s">
        <v>281</v>
      </c>
      <c r="D67" s="52">
        <v>66</v>
      </c>
      <c r="E67" s="51" t="s">
        <v>83</v>
      </c>
      <c r="F67" s="51" t="s">
        <v>12</v>
      </c>
      <c r="G67" s="51" t="s">
        <v>84</v>
      </c>
      <c r="H67" s="51" t="s">
        <v>283</v>
      </c>
      <c r="I67" s="51" t="s">
        <v>306</v>
      </c>
      <c r="J67" s="51" t="s">
        <v>3364</v>
      </c>
      <c r="K67" s="51" t="s">
        <v>3365</v>
      </c>
      <c r="L67" s="51" t="s">
        <v>87</v>
      </c>
      <c r="M67" s="51" t="s">
        <v>88</v>
      </c>
      <c r="O67" s="51" t="s">
        <v>3366</v>
      </c>
      <c r="P67" s="51" t="s">
        <v>3367</v>
      </c>
      <c r="Q67" s="52">
        <v>11000</v>
      </c>
      <c r="R67" s="52">
        <v>12100</v>
      </c>
      <c r="S67" s="51" t="s">
        <v>3368</v>
      </c>
      <c r="T67" s="51" t="s">
        <v>3200</v>
      </c>
      <c r="U67" s="51" t="s">
        <v>1688</v>
      </c>
      <c r="V67" s="51" t="s">
        <v>82</v>
      </c>
      <c r="Y67" s="49">
        <v>66</v>
      </c>
    </row>
    <row r="68" spans="1:25" x14ac:dyDescent="0.4">
      <c r="A68" s="46" t="str">
        <f>VLOOKUP(F68,M!$A$3:$B$32,2)</f>
        <v>生物</v>
      </c>
      <c r="B68" s="46" t="str">
        <f>IFERROR(IF(A68="","",A68&amp;COUNTIF(A$2:A68,A68)),"")</f>
        <v>生物12</v>
      </c>
      <c r="C68" s="51" t="s">
        <v>281</v>
      </c>
      <c r="D68" s="52">
        <v>67</v>
      </c>
      <c r="E68" s="51" t="s">
        <v>83</v>
      </c>
      <c r="F68" s="51" t="s">
        <v>12</v>
      </c>
      <c r="G68" s="51" t="s">
        <v>84</v>
      </c>
      <c r="H68" s="51" t="s">
        <v>283</v>
      </c>
      <c r="I68" s="51" t="s">
        <v>306</v>
      </c>
      <c r="J68" s="51" t="s">
        <v>3364</v>
      </c>
      <c r="K68" s="51" t="s">
        <v>3369</v>
      </c>
      <c r="L68" s="51" t="s">
        <v>87</v>
      </c>
      <c r="M68" s="51" t="s">
        <v>88</v>
      </c>
      <c r="O68" s="55" t="s">
        <v>3370</v>
      </c>
      <c r="P68" s="51" t="s">
        <v>3371</v>
      </c>
      <c r="Q68" s="52">
        <v>11000</v>
      </c>
      <c r="R68" s="52">
        <v>12100</v>
      </c>
      <c r="S68" s="51" t="s">
        <v>3372</v>
      </c>
      <c r="T68" s="51" t="s">
        <v>3098</v>
      </c>
      <c r="U68" s="51" t="s">
        <v>836</v>
      </c>
      <c r="V68" s="51" t="s">
        <v>82</v>
      </c>
      <c r="Y68" s="49">
        <v>67</v>
      </c>
    </row>
    <row r="69" spans="1:25" x14ac:dyDescent="0.4">
      <c r="A69" s="46" t="str">
        <f>VLOOKUP(F69,M!$A$3:$B$32,2)</f>
        <v>生物</v>
      </c>
      <c r="B69" s="46" t="str">
        <f>IFERROR(IF(A69="","",A69&amp;COUNTIF(A$2:A69,A69)),"")</f>
        <v>生物13</v>
      </c>
      <c r="C69" s="51" t="s">
        <v>281</v>
      </c>
      <c r="D69" s="52">
        <v>68</v>
      </c>
      <c r="E69" s="51" t="s">
        <v>83</v>
      </c>
      <c r="F69" s="51" t="s">
        <v>12</v>
      </c>
      <c r="G69" s="51" t="s">
        <v>84</v>
      </c>
      <c r="H69" s="51" t="s">
        <v>283</v>
      </c>
      <c r="I69" s="51" t="s">
        <v>306</v>
      </c>
      <c r="J69" s="51" t="s">
        <v>3364</v>
      </c>
      <c r="K69" s="51" t="s">
        <v>3373</v>
      </c>
      <c r="L69" s="51" t="s">
        <v>3374</v>
      </c>
      <c r="M69" s="51" t="s">
        <v>3375</v>
      </c>
      <c r="O69" s="51" t="s">
        <v>3376</v>
      </c>
      <c r="P69" s="51" t="s">
        <v>3377</v>
      </c>
      <c r="Q69" s="52">
        <v>6000</v>
      </c>
      <c r="R69" s="52">
        <v>6600</v>
      </c>
      <c r="S69" s="51" t="s">
        <v>3378</v>
      </c>
      <c r="T69" s="51" t="s">
        <v>3067</v>
      </c>
      <c r="U69" s="51" t="s">
        <v>1860</v>
      </c>
      <c r="V69" s="51" t="s">
        <v>82</v>
      </c>
      <c r="Y69" s="49">
        <v>68</v>
      </c>
    </row>
    <row r="70" spans="1:25" x14ac:dyDescent="0.4">
      <c r="A70" s="46" t="str">
        <f>VLOOKUP(F70,M!$A$3:$B$32,2)</f>
        <v>生命科学</v>
      </c>
      <c r="B70" s="46" t="str">
        <f>IFERROR(IF(A70="","",A70&amp;COUNTIF(A$2:A70,A70)),"")</f>
        <v>生命科学1</v>
      </c>
      <c r="C70" s="51" t="s">
        <v>281</v>
      </c>
      <c r="D70" s="52">
        <v>69</v>
      </c>
      <c r="E70" s="51" t="s">
        <v>83</v>
      </c>
      <c r="F70" s="51" t="s">
        <v>14</v>
      </c>
      <c r="G70" s="51" t="s">
        <v>84</v>
      </c>
      <c r="H70" s="51" t="s">
        <v>314</v>
      </c>
      <c r="K70" s="51" t="s">
        <v>3379</v>
      </c>
      <c r="L70" s="51" t="s">
        <v>87</v>
      </c>
      <c r="M70" s="51" t="s">
        <v>88</v>
      </c>
      <c r="O70" s="51" t="s">
        <v>3380</v>
      </c>
      <c r="P70" s="51" t="s">
        <v>3381</v>
      </c>
      <c r="Q70" s="52">
        <v>22000</v>
      </c>
      <c r="R70" s="52">
        <v>24200</v>
      </c>
      <c r="S70" s="51" t="s">
        <v>3382</v>
      </c>
      <c r="T70" s="51" t="s">
        <v>3383</v>
      </c>
      <c r="U70" s="51" t="s">
        <v>3384</v>
      </c>
      <c r="V70" s="51" t="s">
        <v>82</v>
      </c>
      <c r="Y70" s="49">
        <v>69</v>
      </c>
    </row>
    <row r="71" spans="1:25" x14ac:dyDescent="0.4">
      <c r="A71" s="46" t="str">
        <f>VLOOKUP(F71,M!$A$3:$B$32,2)</f>
        <v>生命科学</v>
      </c>
      <c r="B71" s="46" t="str">
        <f>IFERROR(IF(A71="","",A71&amp;COUNTIF(A$2:A71,A71)),"")</f>
        <v>生命科学2</v>
      </c>
      <c r="C71" s="51" t="s">
        <v>281</v>
      </c>
      <c r="D71" s="52">
        <v>70</v>
      </c>
      <c r="E71" s="51" t="s">
        <v>83</v>
      </c>
      <c r="F71" s="51" t="s">
        <v>14</v>
      </c>
      <c r="G71" s="51" t="s">
        <v>84</v>
      </c>
      <c r="H71" s="51" t="s">
        <v>314</v>
      </c>
      <c r="K71" s="51" t="s">
        <v>3385</v>
      </c>
      <c r="L71" s="51" t="s">
        <v>87</v>
      </c>
      <c r="M71" s="51" t="s">
        <v>88</v>
      </c>
      <c r="O71" s="51" t="s">
        <v>3386</v>
      </c>
      <c r="P71" s="51" t="s">
        <v>3387</v>
      </c>
      <c r="Q71" s="52">
        <v>12000</v>
      </c>
      <c r="R71" s="52">
        <v>13200</v>
      </c>
      <c r="S71" s="51" t="s">
        <v>3388</v>
      </c>
      <c r="T71" s="51" t="s">
        <v>3131</v>
      </c>
      <c r="U71" s="51" t="s">
        <v>904</v>
      </c>
      <c r="V71" s="51" t="s">
        <v>82</v>
      </c>
      <c r="Y71" s="49">
        <v>70</v>
      </c>
    </row>
    <row r="72" spans="1:25" x14ac:dyDescent="0.4">
      <c r="A72" s="46" t="str">
        <f>VLOOKUP(F72,M!$A$3:$B$32,2)</f>
        <v>生命科学</v>
      </c>
      <c r="B72" s="46" t="str">
        <f>IFERROR(IF(A72="","",A72&amp;COUNTIF(A$2:A72,A72)),"")</f>
        <v>生命科学3</v>
      </c>
      <c r="C72" s="51" t="s">
        <v>281</v>
      </c>
      <c r="D72" s="52">
        <v>71</v>
      </c>
      <c r="E72" s="51" t="s">
        <v>83</v>
      </c>
      <c r="F72" s="51" t="s">
        <v>14</v>
      </c>
      <c r="G72" s="51" t="s">
        <v>84</v>
      </c>
      <c r="H72" s="51" t="s">
        <v>314</v>
      </c>
      <c r="K72" s="51" t="s">
        <v>3389</v>
      </c>
      <c r="L72" s="51" t="s">
        <v>87</v>
      </c>
      <c r="M72" s="51" t="s">
        <v>88</v>
      </c>
      <c r="O72" s="51" t="s">
        <v>3390</v>
      </c>
      <c r="P72" s="51" t="s">
        <v>3391</v>
      </c>
      <c r="Q72" s="52">
        <v>8500</v>
      </c>
      <c r="R72" s="52">
        <v>9350</v>
      </c>
      <c r="S72" s="51" t="s">
        <v>3392</v>
      </c>
      <c r="T72" s="51" t="s">
        <v>3200</v>
      </c>
      <c r="U72" s="51" t="s">
        <v>741</v>
      </c>
      <c r="V72" s="51" t="s">
        <v>82</v>
      </c>
      <c r="Y72" s="49">
        <v>71</v>
      </c>
    </row>
    <row r="73" spans="1:25" x14ac:dyDescent="0.4">
      <c r="A73" s="46" t="str">
        <f>VLOOKUP(F73,M!$A$3:$B$32,2)</f>
        <v>生命科学</v>
      </c>
      <c r="B73" s="46" t="str">
        <f>IFERROR(IF(A73="","",A73&amp;COUNTIF(A$2:A73,A73)),"")</f>
        <v>生命科学4</v>
      </c>
      <c r="C73" s="51" t="s">
        <v>325</v>
      </c>
      <c r="D73" s="52">
        <v>72</v>
      </c>
      <c r="E73" s="51" t="s">
        <v>83</v>
      </c>
      <c r="F73" s="51" t="s">
        <v>14</v>
      </c>
      <c r="G73" s="51" t="s">
        <v>84</v>
      </c>
      <c r="H73" s="51" t="s">
        <v>314</v>
      </c>
      <c r="K73" s="51" t="s">
        <v>3393</v>
      </c>
      <c r="L73" s="51" t="s">
        <v>87</v>
      </c>
      <c r="M73" s="51" t="s">
        <v>88</v>
      </c>
      <c r="O73" s="51" t="s">
        <v>3394</v>
      </c>
      <c r="P73" s="51" t="s">
        <v>3395</v>
      </c>
      <c r="Q73" s="52">
        <v>15000</v>
      </c>
      <c r="R73" s="52">
        <v>16500</v>
      </c>
      <c r="S73" s="51" t="s">
        <v>3396</v>
      </c>
      <c r="T73" s="51" t="s">
        <v>3067</v>
      </c>
      <c r="U73" s="51" t="s">
        <v>1777</v>
      </c>
      <c r="V73" s="51" t="s">
        <v>82</v>
      </c>
      <c r="Y73" s="49">
        <v>72</v>
      </c>
    </row>
    <row r="74" spans="1:25" x14ac:dyDescent="0.4">
      <c r="A74" s="46" t="str">
        <f>VLOOKUP(F74,M!$A$3:$B$32,2)</f>
        <v>生命科学</v>
      </c>
      <c r="B74" s="46" t="str">
        <f>IFERROR(IF(A74="","",A74&amp;COUNTIF(A$2:A74,A74)),"")</f>
        <v>生命科学5</v>
      </c>
      <c r="C74" s="51" t="s">
        <v>325</v>
      </c>
      <c r="D74" s="52">
        <v>73</v>
      </c>
      <c r="E74" s="51" t="s">
        <v>83</v>
      </c>
      <c r="F74" s="51" t="s">
        <v>14</v>
      </c>
      <c r="G74" s="51" t="s">
        <v>84</v>
      </c>
      <c r="H74" s="51" t="s">
        <v>314</v>
      </c>
      <c r="K74" s="51" t="s">
        <v>3397</v>
      </c>
      <c r="L74" s="51" t="s">
        <v>87</v>
      </c>
      <c r="M74" s="51" t="s">
        <v>88</v>
      </c>
      <c r="O74" s="55" t="s">
        <v>3398</v>
      </c>
      <c r="P74" s="51" t="s">
        <v>3399</v>
      </c>
      <c r="Q74" s="52">
        <v>3800</v>
      </c>
      <c r="R74" s="52">
        <v>4180</v>
      </c>
      <c r="S74" s="51" t="s">
        <v>3400</v>
      </c>
      <c r="T74" s="51" t="s">
        <v>3181</v>
      </c>
      <c r="U74" s="51" t="s">
        <v>1683</v>
      </c>
      <c r="V74" s="51" t="s">
        <v>82</v>
      </c>
      <c r="Y74" s="49">
        <v>73</v>
      </c>
    </row>
    <row r="75" spans="1:25" x14ac:dyDescent="0.4">
      <c r="A75" s="46" t="str">
        <f>VLOOKUP(F75,M!$A$3:$B$32,2)</f>
        <v>生命科学</v>
      </c>
      <c r="B75" s="46" t="str">
        <f>IFERROR(IF(A75="","",A75&amp;COUNTIF(A$2:A75,A75)),"")</f>
        <v>生命科学6</v>
      </c>
      <c r="C75" s="51" t="s">
        <v>325</v>
      </c>
      <c r="D75" s="52">
        <v>74</v>
      </c>
      <c r="E75" s="51" t="s">
        <v>83</v>
      </c>
      <c r="F75" s="51" t="s">
        <v>14</v>
      </c>
      <c r="G75" s="51" t="s">
        <v>84</v>
      </c>
      <c r="H75" s="51" t="s">
        <v>314</v>
      </c>
      <c r="K75" s="51" t="s">
        <v>3401</v>
      </c>
      <c r="L75" s="51" t="s">
        <v>87</v>
      </c>
      <c r="M75" s="51" t="s">
        <v>88</v>
      </c>
      <c r="O75" s="51" t="s">
        <v>3402</v>
      </c>
      <c r="P75" s="51" t="s">
        <v>3403</v>
      </c>
      <c r="Q75" s="52">
        <v>9000</v>
      </c>
      <c r="R75" s="52">
        <v>9900</v>
      </c>
      <c r="S75" s="51" t="s">
        <v>3404</v>
      </c>
      <c r="T75" s="51" t="s">
        <v>3405</v>
      </c>
      <c r="U75" s="51" t="s">
        <v>3406</v>
      </c>
      <c r="V75" s="51" t="s">
        <v>82</v>
      </c>
      <c r="Y75" s="49">
        <v>74</v>
      </c>
    </row>
    <row r="76" spans="1:25" x14ac:dyDescent="0.4">
      <c r="A76" s="46" t="str">
        <f>VLOOKUP(F76,M!$A$3:$B$32,2)</f>
        <v>生命科学</v>
      </c>
      <c r="B76" s="46" t="str">
        <f>IFERROR(IF(A76="","",A76&amp;COUNTIF(A$2:A76,A76)),"")</f>
        <v>生命科学7</v>
      </c>
      <c r="C76" s="51" t="s">
        <v>325</v>
      </c>
      <c r="D76" s="52">
        <v>75</v>
      </c>
      <c r="E76" s="51" t="s">
        <v>83</v>
      </c>
      <c r="F76" s="51" t="s">
        <v>14</v>
      </c>
      <c r="G76" s="51" t="s">
        <v>84</v>
      </c>
      <c r="H76" s="51" t="s">
        <v>314</v>
      </c>
      <c r="K76" s="51" t="s">
        <v>3407</v>
      </c>
      <c r="L76" s="51" t="s">
        <v>87</v>
      </c>
      <c r="M76" s="51" t="s">
        <v>88</v>
      </c>
      <c r="O76" s="55" t="s">
        <v>3408</v>
      </c>
      <c r="P76" s="51" t="s">
        <v>3409</v>
      </c>
      <c r="Q76" s="52">
        <v>4700</v>
      </c>
      <c r="R76" s="52">
        <v>5170</v>
      </c>
      <c r="S76" s="51" t="s">
        <v>3410</v>
      </c>
      <c r="T76" s="51" t="s">
        <v>3383</v>
      </c>
      <c r="U76" s="51" t="s">
        <v>1883</v>
      </c>
      <c r="V76" s="51" t="s">
        <v>82</v>
      </c>
      <c r="Y76" s="49">
        <v>75</v>
      </c>
    </row>
    <row r="77" spans="1:25" x14ac:dyDescent="0.4">
      <c r="A77" s="46" t="str">
        <f>VLOOKUP(F77,M!$A$3:$B$32,2)</f>
        <v>生命科学</v>
      </c>
      <c r="B77" s="46" t="str">
        <f>IFERROR(IF(A77="","",A77&amp;COUNTIF(A$2:A77,A77)),"")</f>
        <v>生命科学8</v>
      </c>
      <c r="C77" s="51" t="s">
        <v>325</v>
      </c>
      <c r="D77" s="52">
        <v>76</v>
      </c>
      <c r="E77" s="51" t="s">
        <v>83</v>
      </c>
      <c r="F77" s="51" t="s">
        <v>14</v>
      </c>
      <c r="G77" s="51" t="s">
        <v>84</v>
      </c>
      <c r="H77" s="51" t="s">
        <v>314</v>
      </c>
      <c r="K77" s="51" t="s">
        <v>3411</v>
      </c>
      <c r="L77" s="51" t="s">
        <v>155</v>
      </c>
      <c r="M77" s="51" t="s">
        <v>156</v>
      </c>
      <c r="O77" s="51" t="s">
        <v>3412</v>
      </c>
      <c r="Q77" s="52">
        <v>3400</v>
      </c>
      <c r="R77" s="52">
        <v>3740</v>
      </c>
      <c r="S77" s="51" t="s">
        <v>3413</v>
      </c>
      <c r="T77" s="51" t="s">
        <v>3067</v>
      </c>
      <c r="U77" s="51" t="s">
        <v>3414</v>
      </c>
      <c r="V77" s="51" t="s">
        <v>82</v>
      </c>
      <c r="Y77" s="49">
        <v>76</v>
      </c>
    </row>
    <row r="78" spans="1:25" x14ac:dyDescent="0.4">
      <c r="A78" s="46" t="str">
        <f>VLOOKUP(F78,M!$A$3:$B$32,2)</f>
        <v>生命科学</v>
      </c>
      <c r="B78" s="46" t="str">
        <f>IFERROR(IF(A78="","",A78&amp;COUNTIF(A$2:A78,A78)),"")</f>
        <v>生命科学9</v>
      </c>
      <c r="C78" s="51" t="s">
        <v>325</v>
      </c>
      <c r="D78" s="52">
        <v>77</v>
      </c>
      <c r="E78" s="51" t="s">
        <v>83</v>
      </c>
      <c r="F78" s="51" t="s">
        <v>14</v>
      </c>
      <c r="G78" s="51" t="s">
        <v>84</v>
      </c>
      <c r="H78" s="51" t="s">
        <v>314</v>
      </c>
      <c r="K78" s="51" t="s">
        <v>3415</v>
      </c>
      <c r="L78" s="51" t="s">
        <v>105</v>
      </c>
      <c r="M78" s="51" t="s">
        <v>106</v>
      </c>
      <c r="O78" s="51" t="s">
        <v>3416</v>
      </c>
      <c r="P78" s="51" t="s">
        <v>3417</v>
      </c>
      <c r="Q78" s="52">
        <v>12000</v>
      </c>
      <c r="R78" s="52">
        <v>13200</v>
      </c>
      <c r="S78" s="51" t="s">
        <v>3418</v>
      </c>
      <c r="T78" s="51" t="s">
        <v>3098</v>
      </c>
      <c r="U78" s="51" t="s">
        <v>3419</v>
      </c>
      <c r="V78" s="51" t="s">
        <v>82</v>
      </c>
      <c r="Y78" s="49">
        <v>77</v>
      </c>
    </row>
    <row r="79" spans="1:25" x14ac:dyDescent="0.4">
      <c r="A79" s="46" t="str">
        <f>VLOOKUP(F79,M!$A$3:$B$32,2)</f>
        <v>生命科学</v>
      </c>
      <c r="B79" s="46" t="str">
        <f>IFERROR(IF(A79="","",A79&amp;COUNTIF(A$2:A79,A79)),"")</f>
        <v>生命科学10</v>
      </c>
      <c r="C79" s="51" t="s">
        <v>325</v>
      </c>
      <c r="D79" s="52">
        <v>78</v>
      </c>
      <c r="E79" s="51" t="s">
        <v>83</v>
      </c>
      <c r="F79" s="51" t="s">
        <v>14</v>
      </c>
      <c r="G79" s="51" t="s">
        <v>84</v>
      </c>
      <c r="H79" s="51" t="s">
        <v>314</v>
      </c>
      <c r="L79" s="51" t="s">
        <v>138</v>
      </c>
      <c r="M79" s="51" t="s">
        <v>139</v>
      </c>
      <c r="O79" s="51" t="s">
        <v>3420</v>
      </c>
      <c r="P79" s="51" t="s">
        <v>3421</v>
      </c>
      <c r="Q79" s="52">
        <v>4000</v>
      </c>
      <c r="R79" s="52">
        <v>4400</v>
      </c>
      <c r="S79" s="51" t="s">
        <v>3422</v>
      </c>
      <c r="U79" s="51" t="s">
        <v>3423</v>
      </c>
      <c r="V79" s="51" t="s">
        <v>129</v>
      </c>
      <c r="Y79" s="49">
        <v>78</v>
      </c>
    </row>
    <row r="80" spans="1:25" x14ac:dyDescent="0.4">
      <c r="A80" s="46" t="str">
        <f>VLOOKUP(F80,M!$A$3:$B$32,2)</f>
        <v>生命科学</v>
      </c>
      <c r="B80" s="46" t="str">
        <f>IFERROR(IF(A80="","",A80&amp;COUNTIF(A$2:A80,A80)),"")</f>
        <v>生命科学11</v>
      </c>
      <c r="C80" s="51" t="s">
        <v>325</v>
      </c>
      <c r="D80" s="52">
        <v>79</v>
      </c>
      <c r="E80" s="51" t="s">
        <v>83</v>
      </c>
      <c r="F80" s="51" t="s">
        <v>14</v>
      </c>
      <c r="G80" s="51" t="s">
        <v>84</v>
      </c>
      <c r="H80" s="51" t="s">
        <v>314</v>
      </c>
      <c r="K80" s="51" t="s">
        <v>3424</v>
      </c>
      <c r="L80" s="51" t="s">
        <v>615</v>
      </c>
      <c r="M80" s="51" t="s">
        <v>616</v>
      </c>
      <c r="O80" s="51" t="s">
        <v>3425</v>
      </c>
      <c r="P80" s="51" t="s">
        <v>3426</v>
      </c>
      <c r="Q80" s="52">
        <v>7500</v>
      </c>
      <c r="R80" s="52">
        <v>8250</v>
      </c>
      <c r="S80" s="51" t="s">
        <v>3427</v>
      </c>
      <c r="T80" s="51" t="s">
        <v>3200</v>
      </c>
      <c r="U80" s="51" t="s">
        <v>1455</v>
      </c>
      <c r="V80" s="51" t="s">
        <v>82</v>
      </c>
      <c r="Y80" s="49">
        <v>79</v>
      </c>
    </row>
    <row r="81" spans="1:25" x14ac:dyDescent="0.4">
      <c r="A81" s="46" t="str">
        <f>VLOOKUP(F81,M!$A$3:$B$32,2)</f>
        <v>生命科学</v>
      </c>
      <c r="B81" s="46" t="str">
        <f>IFERROR(IF(A81="","",A81&amp;COUNTIF(A$2:A81,A81)),"")</f>
        <v>生命科学12</v>
      </c>
      <c r="C81" s="51" t="s">
        <v>325</v>
      </c>
      <c r="D81" s="52">
        <v>80</v>
      </c>
      <c r="E81" s="51" t="s">
        <v>83</v>
      </c>
      <c r="F81" s="51" t="s">
        <v>14</v>
      </c>
      <c r="G81" s="51" t="s">
        <v>84</v>
      </c>
      <c r="H81" s="51" t="s">
        <v>314</v>
      </c>
      <c r="L81" s="51" t="s">
        <v>331</v>
      </c>
      <c r="M81" s="51" t="s">
        <v>332</v>
      </c>
      <c r="O81" s="51" t="s">
        <v>3428</v>
      </c>
      <c r="P81" s="51" t="s">
        <v>3429</v>
      </c>
      <c r="Q81" s="52">
        <v>7200</v>
      </c>
      <c r="R81" s="52">
        <v>7920</v>
      </c>
      <c r="S81" s="51" t="s">
        <v>3430</v>
      </c>
      <c r="T81" s="51" t="s">
        <v>3431</v>
      </c>
      <c r="U81" s="51" t="s">
        <v>3432</v>
      </c>
      <c r="V81" s="51" t="s">
        <v>129</v>
      </c>
      <c r="Y81" s="49">
        <v>80</v>
      </c>
    </row>
    <row r="82" spans="1:25" x14ac:dyDescent="0.4">
      <c r="A82" s="46" t="str">
        <f>VLOOKUP(F82,M!$A$3:$B$32,2)</f>
        <v>生命科学</v>
      </c>
      <c r="B82" s="46" t="str">
        <f>IFERROR(IF(A82="","",A82&amp;COUNTIF(A$2:A82,A82)),"")</f>
        <v>生命科学13</v>
      </c>
      <c r="C82" s="51" t="s">
        <v>325</v>
      </c>
      <c r="D82" s="52">
        <v>81</v>
      </c>
      <c r="E82" s="51" t="s">
        <v>83</v>
      </c>
      <c r="F82" s="51" t="s">
        <v>14</v>
      </c>
      <c r="G82" s="51" t="s">
        <v>84</v>
      </c>
      <c r="H82" s="51" t="s">
        <v>314</v>
      </c>
      <c r="K82" s="51" t="s">
        <v>3433</v>
      </c>
      <c r="L82" s="51" t="s">
        <v>331</v>
      </c>
      <c r="M82" s="51" t="s">
        <v>332</v>
      </c>
      <c r="O82" s="51" t="s">
        <v>3434</v>
      </c>
      <c r="P82" s="51" t="s">
        <v>333</v>
      </c>
      <c r="Q82" s="52">
        <v>40000</v>
      </c>
      <c r="R82" s="52">
        <v>44000</v>
      </c>
      <c r="S82" s="51" t="s">
        <v>3435</v>
      </c>
      <c r="T82" s="51" t="s">
        <v>3275</v>
      </c>
      <c r="U82" s="51" t="s">
        <v>3436</v>
      </c>
      <c r="V82" s="51" t="s">
        <v>129</v>
      </c>
      <c r="Y82" s="49">
        <v>81</v>
      </c>
    </row>
    <row r="83" spans="1:25" x14ac:dyDescent="0.4">
      <c r="A83" s="46" t="str">
        <f>VLOOKUP(F83,M!$A$3:$B$32,2)</f>
        <v>生命科学</v>
      </c>
      <c r="B83" s="46" t="str">
        <f>IFERROR(IF(A83="","",A83&amp;COUNTIF(A$2:A83,A83)),"")</f>
        <v>生命科学14</v>
      </c>
      <c r="C83" s="51" t="s">
        <v>325</v>
      </c>
      <c r="D83" s="52">
        <v>82</v>
      </c>
      <c r="E83" s="51" t="s">
        <v>83</v>
      </c>
      <c r="F83" s="51" t="s">
        <v>14</v>
      </c>
      <c r="G83" s="51" t="s">
        <v>84</v>
      </c>
      <c r="H83" s="51" t="s">
        <v>314</v>
      </c>
      <c r="K83" s="51" t="s">
        <v>3437</v>
      </c>
      <c r="L83" s="51" t="s">
        <v>3438</v>
      </c>
      <c r="M83" s="51" t="s">
        <v>3439</v>
      </c>
      <c r="O83" s="51" t="s">
        <v>3440</v>
      </c>
      <c r="P83" s="51" t="s">
        <v>3441</v>
      </c>
      <c r="Q83" s="52">
        <v>6400</v>
      </c>
      <c r="R83" s="52">
        <v>7040</v>
      </c>
      <c r="S83" s="51" t="s">
        <v>3442</v>
      </c>
      <c r="T83" s="51" t="s">
        <v>3431</v>
      </c>
      <c r="U83" s="51" t="s">
        <v>158</v>
      </c>
      <c r="V83" s="51" t="s">
        <v>82</v>
      </c>
      <c r="Y83" s="49">
        <v>82</v>
      </c>
    </row>
    <row r="84" spans="1:25" x14ac:dyDescent="0.4">
      <c r="A84" s="46" t="str">
        <f>VLOOKUP(F84,M!$A$3:$B$32,2)</f>
        <v>生命科学</v>
      </c>
      <c r="B84" s="46" t="str">
        <f>IFERROR(IF(A84="","",A84&amp;COUNTIF(A$2:A84,A84)),"")</f>
        <v>生命科学15</v>
      </c>
      <c r="C84" s="51" t="s">
        <v>325</v>
      </c>
      <c r="D84" s="52">
        <v>83</v>
      </c>
      <c r="E84" s="51" t="s">
        <v>83</v>
      </c>
      <c r="F84" s="51" t="s">
        <v>14</v>
      </c>
      <c r="G84" s="51" t="s">
        <v>84</v>
      </c>
      <c r="H84" s="51" t="s">
        <v>314</v>
      </c>
      <c r="K84" s="51" t="s">
        <v>3443</v>
      </c>
      <c r="L84" s="51" t="s">
        <v>212</v>
      </c>
      <c r="M84" s="51" t="s">
        <v>213</v>
      </c>
      <c r="O84" s="51" t="s">
        <v>3444</v>
      </c>
      <c r="P84" s="51" t="s">
        <v>3445</v>
      </c>
      <c r="Q84" s="52">
        <v>5000</v>
      </c>
      <c r="R84" s="52">
        <v>5500</v>
      </c>
      <c r="S84" s="51" t="s">
        <v>3446</v>
      </c>
      <c r="T84" s="51" t="s">
        <v>3062</v>
      </c>
      <c r="U84" s="51" t="s">
        <v>3447</v>
      </c>
      <c r="V84" s="51" t="s">
        <v>82</v>
      </c>
      <c r="Y84" s="49">
        <v>83</v>
      </c>
    </row>
    <row r="85" spans="1:25" x14ac:dyDescent="0.4">
      <c r="A85" s="46" t="str">
        <f>VLOOKUP(F85,M!$A$3:$B$32,2)</f>
        <v>建築・土木</v>
      </c>
      <c r="B85" s="46" t="str">
        <f>IFERROR(IF(A85="","",A85&amp;COUNTIF(A$2:A85,A85)),"")</f>
        <v>建築・土木1</v>
      </c>
      <c r="C85" s="51" t="s">
        <v>325</v>
      </c>
      <c r="D85" s="52">
        <v>84</v>
      </c>
      <c r="E85" s="51" t="s">
        <v>83</v>
      </c>
      <c r="F85" s="51" t="s">
        <v>16</v>
      </c>
      <c r="G85" s="51" t="s">
        <v>84</v>
      </c>
      <c r="H85" s="51" t="s">
        <v>334</v>
      </c>
      <c r="K85" s="51" t="s">
        <v>3448</v>
      </c>
      <c r="L85" s="51" t="s">
        <v>300</v>
      </c>
      <c r="M85" s="51" t="s">
        <v>301</v>
      </c>
      <c r="O85" s="51" t="s">
        <v>3449</v>
      </c>
      <c r="P85" s="51" t="s">
        <v>3450</v>
      </c>
      <c r="Q85" s="52">
        <v>2800</v>
      </c>
      <c r="R85" s="52">
        <v>3080</v>
      </c>
      <c r="S85" s="51" t="s">
        <v>3451</v>
      </c>
      <c r="T85" s="51" t="s">
        <v>3166</v>
      </c>
      <c r="U85" s="51" t="s">
        <v>3452</v>
      </c>
      <c r="V85" s="51" t="s">
        <v>82</v>
      </c>
      <c r="Y85" s="49">
        <v>84</v>
      </c>
    </row>
    <row r="86" spans="1:25" x14ac:dyDescent="0.4">
      <c r="A86" s="46" t="str">
        <f>VLOOKUP(F86,M!$A$3:$B$32,2)</f>
        <v>建築・土木</v>
      </c>
      <c r="B86" s="46" t="str">
        <f>IFERROR(IF(A86="","",A86&amp;COUNTIF(A$2:A86,A86)),"")</f>
        <v>建築・土木2</v>
      </c>
      <c r="C86" s="51" t="s">
        <v>325</v>
      </c>
      <c r="D86" s="52">
        <v>85</v>
      </c>
      <c r="E86" s="51" t="s">
        <v>83</v>
      </c>
      <c r="F86" s="51" t="s">
        <v>16</v>
      </c>
      <c r="G86" s="51" t="s">
        <v>84</v>
      </c>
      <c r="H86" s="51" t="s">
        <v>334</v>
      </c>
      <c r="K86" s="51" t="s">
        <v>3453</v>
      </c>
      <c r="L86" s="51" t="s">
        <v>350</v>
      </c>
      <c r="M86" s="51" t="s">
        <v>351</v>
      </c>
      <c r="O86" s="51" t="s">
        <v>3454</v>
      </c>
      <c r="P86" s="51" t="s">
        <v>3455</v>
      </c>
      <c r="Q86" s="52">
        <v>120000</v>
      </c>
      <c r="R86" s="52">
        <v>132000</v>
      </c>
      <c r="S86" s="51" t="s">
        <v>3456</v>
      </c>
      <c r="T86" s="51" t="s">
        <v>3166</v>
      </c>
      <c r="U86" s="51" t="s">
        <v>354</v>
      </c>
      <c r="V86" s="51" t="s">
        <v>82</v>
      </c>
      <c r="Y86" s="49">
        <v>85</v>
      </c>
    </row>
    <row r="87" spans="1:25" x14ac:dyDescent="0.4">
      <c r="A87" s="46" t="str">
        <f>VLOOKUP(F87,M!$A$3:$B$32,2)</f>
        <v>建築・土木</v>
      </c>
      <c r="B87" s="46" t="str">
        <f>IFERROR(IF(A87="","",A87&amp;COUNTIF(A$2:A87,A87)),"")</f>
        <v>建築・土木3</v>
      </c>
      <c r="C87" s="51" t="s">
        <v>325</v>
      </c>
      <c r="D87" s="52">
        <v>86</v>
      </c>
      <c r="E87" s="51" t="s">
        <v>83</v>
      </c>
      <c r="F87" s="51" t="s">
        <v>16</v>
      </c>
      <c r="G87" s="51" t="s">
        <v>84</v>
      </c>
      <c r="H87" s="51" t="s">
        <v>334</v>
      </c>
      <c r="K87" s="51" t="s">
        <v>3457</v>
      </c>
      <c r="L87" s="51" t="s">
        <v>350</v>
      </c>
      <c r="M87" s="51" t="s">
        <v>351</v>
      </c>
      <c r="O87" s="51" t="s">
        <v>3458</v>
      </c>
      <c r="P87" s="51" t="s">
        <v>3455</v>
      </c>
      <c r="Q87" s="52">
        <v>120000</v>
      </c>
      <c r="R87" s="52">
        <v>132000</v>
      </c>
      <c r="S87" s="51" t="s">
        <v>3459</v>
      </c>
      <c r="T87" s="51" t="s">
        <v>3405</v>
      </c>
      <c r="U87" s="51" t="s">
        <v>354</v>
      </c>
      <c r="V87" s="51" t="s">
        <v>82</v>
      </c>
      <c r="Y87" s="49">
        <v>86</v>
      </c>
    </row>
    <row r="88" spans="1:25" x14ac:dyDescent="0.4">
      <c r="A88" s="46" t="str">
        <f>VLOOKUP(F88,M!$A$3:$B$32,2)</f>
        <v>建築・土木</v>
      </c>
      <c r="B88" s="46" t="str">
        <f>IFERROR(IF(A88="","",A88&amp;COUNTIF(A$2:A88,A88)),"")</f>
        <v>建築・土木4</v>
      </c>
      <c r="C88" s="51" t="s">
        <v>371</v>
      </c>
      <c r="D88" s="52">
        <v>87</v>
      </c>
      <c r="E88" s="51" t="s">
        <v>83</v>
      </c>
      <c r="F88" s="51" t="s">
        <v>16</v>
      </c>
      <c r="G88" s="51" t="s">
        <v>84</v>
      </c>
      <c r="H88" s="51" t="s">
        <v>334</v>
      </c>
      <c r="K88" s="51" t="s">
        <v>3460</v>
      </c>
      <c r="L88" s="51" t="s">
        <v>350</v>
      </c>
      <c r="M88" s="51" t="s">
        <v>351</v>
      </c>
      <c r="O88" s="51" t="s">
        <v>3461</v>
      </c>
      <c r="P88" s="51" t="s">
        <v>3455</v>
      </c>
      <c r="Q88" s="52">
        <v>120000</v>
      </c>
      <c r="R88" s="52">
        <v>132000</v>
      </c>
      <c r="S88" s="51" t="s">
        <v>3462</v>
      </c>
      <c r="T88" s="51" t="s">
        <v>3062</v>
      </c>
      <c r="U88" s="51" t="s">
        <v>3463</v>
      </c>
      <c r="V88" s="51" t="s">
        <v>82</v>
      </c>
      <c r="Y88" s="49">
        <v>87</v>
      </c>
    </row>
    <row r="89" spans="1:25" x14ac:dyDescent="0.4">
      <c r="A89" s="46" t="str">
        <f>VLOOKUP(F89,M!$A$3:$B$32,2)</f>
        <v>建築・土木</v>
      </c>
      <c r="B89" s="46" t="str">
        <f>IFERROR(IF(A89="","",A89&amp;COUNTIF(A$2:A89,A89)),"")</f>
        <v>建築・土木5</v>
      </c>
      <c r="C89" s="51" t="s">
        <v>371</v>
      </c>
      <c r="D89" s="52">
        <v>88</v>
      </c>
      <c r="E89" s="51" t="s">
        <v>83</v>
      </c>
      <c r="F89" s="51" t="s">
        <v>16</v>
      </c>
      <c r="G89" s="51" t="s">
        <v>84</v>
      </c>
      <c r="H89" s="51" t="s">
        <v>334</v>
      </c>
      <c r="K89" s="51" t="s">
        <v>3464</v>
      </c>
      <c r="L89" s="51" t="s">
        <v>350</v>
      </c>
      <c r="M89" s="51" t="s">
        <v>351</v>
      </c>
      <c r="O89" s="51" t="s">
        <v>3465</v>
      </c>
      <c r="P89" s="51" t="s">
        <v>3455</v>
      </c>
      <c r="Q89" s="52">
        <v>120000</v>
      </c>
      <c r="R89" s="52">
        <v>132000</v>
      </c>
      <c r="S89" s="51" t="s">
        <v>3466</v>
      </c>
      <c r="T89" s="51" t="s">
        <v>3121</v>
      </c>
      <c r="U89" s="51" t="s">
        <v>359</v>
      </c>
      <c r="V89" s="51" t="s">
        <v>82</v>
      </c>
      <c r="Y89" s="49">
        <v>88</v>
      </c>
    </row>
    <row r="90" spans="1:25" x14ac:dyDescent="0.4">
      <c r="A90" s="46" t="str">
        <f>VLOOKUP(F90,M!$A$3:$B$32,2)</f>
        <v>建築・土木</v>
      </c>
      <c r="B90" s="46" t="str">
        <f>IFERROR(IF(A90="","",A90&amp;COUNTIF(A$2:A90,A90)),"")</f>
        <v>建築・土木6</v>
      </c>
      <c r="C90" s="51" t="s">
        <v>371</v>
      </c>
      <c r="D90" s="52">
        <v>89</v>
      </c>
      <c r="E90" s="51" t="s">
        <v>83</v>
      </c>
      <c r="F90" s="51" t="s">
        <v>16</v>
      </c>
      <c r="G90" s="51" t="s">
        <v>84</v>
      </c>
      <c r="H90" s="51" t="s">
        <v>334</v>
      </c>
      <c r="K90" s="51" t="s">
        <v>3467</v>
      </c>
      <c r="L90" s="51" t="s">
        <v>350</v>
      </c>
      <c r="M90" s="51" t="s">
        <v>351</v>
      </c>
      <c r="O90" s="51" t="s">
        <v>3468</v>
      </c>
      <c r="P90" s="51" t="s">
        <v>3455</v>
      </c>
      <c r="Q90" s="52">
        <v>120000</v>
      </c>
      <c r="R90" s="52">
        <v>132000</v>
      </c>
      <c r="S90" s="51" t="s">
        <v>3469</v>
      </c>
      <c r="T90" s="51" t="s">
        <v>3067</v>
      </c>
      <c r="U90" s="51" t="s">
        <v>359</v>
      </c>
      <c r="V90" s="51" t="s">
        <v>82</v>
      </c>
      <c r="Y90" s="49">
        <v>89</v>
      </c>
    </row>
    <row r="91" spans="1:25" x14ac:dyDescent="0.4">
      <c r="A91" s="46" t="str">
        <f>VLOOKUP(F91,M!$A$3:$B$32,2)</f>
        <v>建築・土木</v>
      </c>
      <c r="B91" s="46" t="str">
        <f>IFERROR(IF(A91="","",A91&amp;COUNTIF(A$2:A91,A91)),"")</f>
        <v>建築・土木7</v>
      </c>
      <c r="C91" s="51" t="s">
        <v>371</v>
      </c>
      <c r="D91" s="52">
        <v>90</v>
      </c>
      <c r="E91" s="51" t="s">
        <v>83</v>
      </c>
      <c r="F91" s="51" t="s">
        <v>16</v>
      </c>
      <c r="G91" s="51" t="s">
        <v>84</v>
      </c>
      <c r="H91" s="51" t="s">
        <v>334</v>
      </c>
      <c r="K91" s="51" t="s">
        <v>3470</v>
      </c>
      <c r="L91" s="51" t="s">
        <v>350</v>
      </c>
      <c r="M91" s="51" t="s">
        <v>351</v>
      </c>
      <c r="O91" s="51" t="s">
        <v>3471</v>
      </c>
      <c r="P91" s="51" t="s">
        <v>3455</v>
      </c>
      <c r="Q91" s="52">
        <v>120000</v>
      </c>
      <c r="R91" s="52">
        <v>132000</v>
      </c>
      <c r="S91" s="51" t="s">
        <v>3472</v>
      </c>
      <c r="T91" s="51" t="s">
        <v>3200</v>
      </c>
      <c r="U91" s="51" t="s">
        <v>363</v>
      </c>
      <c r="V91" s="51" t="s">
        <v>82</v>
      </c>
      <c r="Y91" s="49">
        <v>90</v>
      </c>
    </row>
    <row r="92" spans="1:25" x14ac:dyDescent="0.4">
      <c r="A92" s="46" t="str">
        <f>VLOOKUP(F92,M!$A$3:$B$32,2)</f>
        <v>建築・土木</v>
      </c>
      <c r="B92" s="46" t="str">
        <f>IFERROR(IF(A92="","",A92&amp;COUNTIF(A$2:A92,A92)),"")</f>
        <v>建築・土木8</v>
      </c>
      <c r="C92" s="51" t="s">
        <v>371</v>
      </c>
      <c r="D92" s="52">
        <v>91</v>
      </c>
      <c r="E92" s="51" t="s">
        <v>83</v>
      </c>
      <c r="F92" s="51" t="s">
        <v>16</v>
      </c>
      <c r="G92" s="51" t="s">
        <v>84</v>
      </c>
      <c r="H92" s="51" t="s">
        <v>334</v>
      </c>
      <c r="K92" s="51" t="s">
        <v>3473</v>
      </c>
      <c r="L92" s="51" t="s">
        <v>350</v>
      </c>
      <c r="M92" s="51" t="s">
        <v>351</v>
      </c>
      <c r="O92" s="51" t="s">
        <v>3474</v>
      </c>
      <c r="P92" s="51" t="s">
        <v>3455</v>
      </c>
      <c r="Q92" s="52">
        <v>120000</v>
      </c>
      <c r="R92" s="52">
        <v>132000</v>
      </c>
      <c r="S92" s="51" t="s">
        <v>3475</v>
      </c>
      <c r="T92" s="51" t="s">
        <v>3103</v>
      </c>
      <c r="U92" s="51" t="s">
        <v>354</v>
      </c>
      <c r="V92" s="51" t="s">
        <v>82</v>
      </c>
      <c r="Y92" s="49">
        <v>91</v>
      </c>
    </row>
    <row r="93" spans="1:25" x14ac:dyDescent="0.4">
      <c r="A93" s="46" t="str">
        <f>VLOOKUP(F93,M!$A$3:$B$32,2)</f>
        <v>建築・土木</v>
      </c>
      <c r="B93" s="46" t="str">
        <f>IFERROR(IF(A93="","",A93&amp;COUNTIF(A$2:A93,A93)),"")</f>
        <v>建築・土木9</v>
      </c>
      <c r="C93" s="51" t="s">
        <v>371</v>
      </c>
      <c r="D93" s="52">
        <v>92</v>
      </c>
      <c r="E93" s="51" t="s">
        <v>83</v>
      </c>
      <c r="F93" s="51" t="s">
        <v>16</v>
      </c>
      <c r="G93" s="51" t="s">
        <v>84</v>
      </c>
      <c r="H93" s="51" t="s">
        <v>334</v>
      </c>
      <c r="K93" s="51" t="s">
        <v>3476</v>
      </c>
      <c r="L93" s="51" t="s">
        <v>350</v>
      </c>
      <c r="M93" s="51" t="s">
        <v>351</v>
      </c>
      <c r="O93" s="51" t="s">
        <v>3477</v>
      </c>
      <c r="P93" s="51" t="s">
        <v>3455</v>
      </c>
      <c r="Q93" s="52">
        <v>120000</v>
      </c>
      <c r="R93" s="52">
        <v>132000</v>
      </c>
      <c r="S93" s="51" t="s">
        <v>3478</v>
      </c>
      <c r="T93" s="51" t="s">
        <v>3098</v>
      </c>
      <c r="U93" s="51" t="s">
        <v>354</v>
      </c>
      <c r="V93" s="51" t="s">
        <v>82</v>
      </c>
      <c r="Y93" s="49">
        <v>92</v>
      </c>
    </row>
    <row r="94" spans="1:25" x14ac:dyDescent="0.4">
      <c r="A94" s="46" t="str">
        <f>VLOOKUP(F94,M!$A$3:$B$32,2)</f>
        <v>建築・土木</v>
      </c>
      <c r="B94" s="46" t="str">
        <f>IFERROR(IF(A94="","",A94&amp;COUNTIF(A$2:A94,A94)),"")</f>
        <v>建築・土木10</v>
      </c>
      <c r="C94" s="51" t="s">
        <v>371</v>
      </c>
      <c r="D94" s="52">
        <v>93</v>
      </c>
      <c r="E94" s="51" t="s">
        <v>83</v>
      </c>
      <c r="F94" s="51" t="s">
        <v>16</v>
      </c>
      <c r="G94" s="51" t="s">
        <v>84</v>
      </c>
      <c r="H94" s="51" t="s">
        <v>334</v>
      </c>
      <c r="K94" s="51" t="s">
        <v>3479</v>
      </c>
      <c r="L94" s="51" t="s">
        <v>350</v>
      </c>
      <c r="M94" s="51" t="s">
        <v>351</v>
      </c>
      <c r="O94" s="51" t="s">
        <v>3480</v>
      </c>
      <c r="P94" s="51" t="s">
        <v>3455</v>
      </c>
      <c r="Q94" s="52">
        <v>120000</v>
      </c>
      <c r="R94" s="52">
        <v>132000</v>
      </c>
      <c r="S94" s="51" t="s">
        <v>3481</v>
      </c>
      <c r="T94" s="51" t="s">
        <v>3181</v>
      </c>
      <c r="U94" s="51" t="s">
        <v>3463</v>
      </c>
      <c r="V94" s="51" t="s">
        <v>82</v>
      </c>
      <c r="Y94" s="49">
        <v>93</v>
      </c>
    </row>
    <row r="95" spans="1:25" x14ac:dyDescent="0.4">
      <c r="A95" s="46" t="str">
        <f>VLOOKUP(F95,M!$A$3:$B$32,2)</f>
        <v>建築・土木</v>
      </c>
      <c r="B95" s="46" t="str">
        <f>IFERROR(IF(A95="","",A95&amp;COUNTIF(A$2:A95,A95)),"")</f>
        <v>建築・土木11</v>
      </c>
      <c r="C95" s="51" t="s">
        <v>371</v>
      </c>
      <c r="D95" s="52">
        <v>94</v>
      </c>
      <c r="E95" s="51" t="s">
        <v>83</v>
      </c>
      <c r="F95" s="51" t="s">
        <v>16</v>
      </c>
      <c r="G95" s="51" t="s">
        <v>84</v>
      </c>
      <c r="H95" s="51" t="s">
        <v>334</v>
      </c>
      <c r="K95" s="51" t="s">
        <v>3482</v>
      </c>
      <c r="L95" s="51" t="s">
        <v>350</v>
      </c>
      <c r="M95" s="51" t="s">
        <v>351</v>
      </c>
      <c r="O95" s="51" t="s">
        <v>3483</v>
      </c>
      <c r="P95" s="51" t="s">
        <v>3455</v>
      </c>
      <c r="Q95" s="52">
        <v>120000</v>
      </c>
      <c r="R95" s="52">
        <v>132000</v>
      </c>
      <c r="S95" s="51" t="s">
        <v>3484</v>
      </c>
      <c r="T95" s="51" t="s">
        <v>3131</v>
      </c>
      <c r="U95" s="51" t="s">
        <v>3463</v>
      </c>
      <c r="V95" s="51" t="s">
        <v>82</v>
      </c>
      <c r="Y95" s="49">
        <v>94</v>
      </c>
    </row>
    <row r="96" spans="1:25" x14ac:dyDescent="0.4">
      <c r="A96" s="46" t="str">
        <f>VLOOKUP(F96,M!$A$3:$B$32,2)</f>
        <v>建築・土木</v>
      </c>
      <c r="B96" s="46" t="str">
        <f>IFERROR(IF(A96="","",A96&amp;COUNTIF(A$2:A96,A96)),"")</f>
        <v>建築・土木12</v>
      </c>
      <c r="C96" s="51" t="s">
        <v>371</v>
      </c>
      <c r="D96" s="52">
        <v>95</v>
      </c>
      <c r="E96" s="51" t="s">
        <v>83</v>
      </c>
      <c r="F96" s="51" t="s">
        <v>16</v>
      </c>
      <c r="G96" s="51" t="s">
        <v>84</v>
      </c>
      <c r="H96" s="51" t="s">
        <v>334</v>
      </c>
      <c r="K96" s="51" t="s">
        <v>3485</v>
      </c>
      <c r="L96" s="51" t="s">
        <v>375</v>
      </c>
      <c r="M96" s="51" t="s">
        <v>376</v>
      </c>
      <c r="O96" s="51" t="s">
        <v>3486</v>
      </c>
      <c r="P96" s="51" t="s">
        <v>3487</v>
      </c>
      <c r="Q96" s="52">
        <v>26000</v>
      </c>
      <c r="R96" s="52">
        <v>28600</v>
      </c>
      <c r="S96" s="51" t="s">
        <v>3488</v>
      </c>
      <c r="T96" s="51" t="s">
        <v>3062</v>
      </c>
      <c r="U96" s="51" t="s">
        <v>3489</v>
      </c>
      <c r="V96" s="51" t="s">
        <v>82</v>
      </c>
      <c r="Y96" s="49">
        <v>95</v>
      </c>
    </row>
    <row r="97" spans="1:25" x14ac:dyDescent="0.4">
      <c r="A97" s="46" t="str">
        <f>VLOOKUP(F97,M!$A$3:$B$32,2)</f>
        <v>建築・土木</v>
      </c>
      <c r="B97" s="46" t="str">
        <f>IFERROR(IF(A97="","",A97&amp;COUNTIF(A$2:A97,A97)),"")</f>
        <v>建築・土木13</v>
      </c>
      <c r="C97" s="51" t="s">
        <v>371</v>
      </c>
      <c r="D97" s="52">
        <v>96</v>
      </c>
      <c r="E97" s="51" t="s">
        <v>83</v>
      </c>
      <c r="F97" s="51" t="s">
        <v>16</v>
      </c>
      <c r="G97" s="51" t="s">
        <v>84</v>
      </c>
      <c r="H97" s="51" t="s">
        <v>334</v>
      </c>
      <c r="K97" s="51" t="s">
        <v>3490</v>
      </c>
      <c r="L97" s="51" t="s">
        <v>375</v>
      </c>
      <c r="M97" s="51" t="s">
        <v>376</v>
      </c>
      <c r="O97" s="51" t="s">
        <v>3491</v>
      </c>
      <c r="P97" s="51" t="s">
        <v>3492</v>
      </c>
      <c r="Q97" s="52">
        <v>6200</v>
      </c>
      <c r="R97" s="52">
        <v>6820</v>
      </c>
      <c r="S97" s="51" t="s">
        <v>3493</v>
      </c>
      <c r="T97" s="51" t="s">
        <v>3181</v>
      </c>
      <c r="U97" s="51" t="s">
        <v>741</v>
      </c>
      <c r="V97" s="51" t="s">
        <v>82</v>
      </c>
      <c r="Y97" s="49">
        <v>96</v>
      </c>
    </row>
    <row r="98" spans="1:25" x14ac:dyDescent="0.4">
      <c r="A98" s="46" t="str">
        <f>VLOOKUP(F98,M!$A$3:$B$32,2)</f>
        <v>建築・土木</v>
      </c>
      <c r="B98" s="46" t="str">
        <f>IFERROR(IF(A98="","",A98&amp;COUNTIF(A$2:A98,A98)),"")</f>
        <v>建築・土木14</v>
      </c>
      <c r="C98" s="51" t="s">
        <v>371</v>
      </c>
      <c r="D98" s="52">
        <v>97</v>
      </c>
      <c r="E98" s="51" t="s">
        <v>83</v>
      </c>
      <c r="F98" s="51" t="s">
        <v>16</v>
      </c>
      <c r="G98" s="51" t="s">
        <v>84</v>
      </c>
      <c r="H98" s="51" t="s">
        <v>334</v>
      </c>
      <c r="K98" s="51" t="s">
        <v>3494</v>
      </c>
      <c r="L98" s="51" t="s">
        <v>309</v>
      </c>
      <c r="M98" s="51" t="s">
        <v>310</v>
      </c>
      <c r="O98" s="51" t="s">
        <v>3495</v>
      </c>
      <c r="P98" s="51" t="s">
        <v>3496</v>
      </c>
      <c r="Q98" s="52">
        <v>6300</v>
      </c>
      <c r="R98" s="52">
        <v>6930</v>
      </c>
      <c r="S98" s="51" t="s">
        <v>3497</v>
      </c>
      <c r="T98" s="51" t="s">
        <v>3320</v>
      </c>
      <c r="U98" s="51" t="s">
        <v>3498</v>
      </c>
      <c r="V98" s="51" t="s">
        <v>82</v>
      </c>
      <c r="Y98" s="49">
        <v>97</v>
      </c>
    </row>
    <row r="99" spans="1:25" x14ac:dyDescent="0.4">
      <c r="A99" s="46" t="str">
        <f>VLOOKUP(F99,M!$A$3:$B$32,2)</f>
        <v>建築・土木</v>
      </c>
      <c r="B99" s="46" t="str">
        <f>IFERROR(IF(A99="","",A99&amp;COUNTIF(A$2:A99,A99)),"")</f>
        <v>建築・土木15</v>
      </c>
      <c r="C99" s="51" t="s">
        <v>371</v>
      </c>
      <c r="D99" s="52">
        <v>98</v>
      </c>
      <c r="E99" s="51" t="s">
        <v>83</v>
      </c>
      <c r="F99" s="51" t="s">
        <v>16</v>
      </c>
      <c r="G99" s="51" t="s">
        <v>84</v>
      </c>
      <c r="H99" s="51" t="s">
        <v>334</v>
      </c>
      <c r="K99" s="51" t="s">
        <v>3499</v>
      </c>
      <c r="L99" s="51" t="s">
        <v>657</v>
      </c>
      <c r="M99" s="51" t="s">
        <v>658</v>
      </c>
      <c r="O99" s="51" t="s">
        <v>3500</v>
      </c>
      <c r="P99" s="51" t="s">
        <v>3501</v>
      </c>
      <c r="Q99" s="52">
        <v>3800</v>
      </c>
      <c r="R99" s="52">
        <v>4180</v>
      </c>
      <c r="S99" s="51" t="s">
        <v>3502</v>
      </c>
      <c r="T99" s="51" t="s">
        <v>3431</v>
      </c>
      <c r="U99" s="51" t="s">
        <v>3503</v>
      </c>
      <c r="V99" s="51" t="s">
        <v>82</v>
      </c>
      <c r="Y99" s="49">
        <v>98</v>
      </c>
    </row>
    <row r="100" spans="1:25" x14ac:dyDescent="0.4">
      <c r="A100" s="46" t="str">
        <f>VLOOKUP(F100,M!$A$3:$B$32,2)</f>
        <v>工学・機械</v>
      </c>
      <c r="B100" s="46" t="str">
        <f>IFERROR(IF(A100="","",A100&amp;COUNTIF(A$2:A100,A100)),"")</f>
        <v>工学・機械1</v>
      </c>
      <c r="C100" s="51" t="s">
        <v>371</v>
      </c>
      <c r="D100" s="52">
        <v>99</v>
      </c>
      <c r="E100" s="51" t="s">
        <v>83</v>
      </c>
      <c r="F100" s="51" t="s">
        <v>18</v>
      </c>
      <c r="G100" s="51" t="s">
        <v>84</v>
      </c>
      <c r="H100" s="51" t="s">
        <v>391</v>
      </c>
      <c r="K100" s="51" t="s">
        <v>3504</v>
      </c>
      <c r="L100" s="51" t="s">
        <v>87</v>
      </c>
      <c r="M100" s="51" t="s">
        <v>88</v>
      </c>
      <c r="O100" s="51" t="s">
        <v>3505</v>
      </c>
      <c r="P100" s="51" t="s">
        <v>3506</v>
      </c>
      <c r="Q100" s="52">
        <v>32000</v>
      </c>
      <c r="R100" s="52">
        <v>35200</v>
      </c>
      <c r="S100" s="51" t="s">
        <v>3507</v>
      </c>
      <c r="T100" s="51" t="s">
        <v>3200</v>
      </c>
      <c r="U100" s="51" t="s">
        <v>3508</v>
      </c>
      <c r="V100" s="51" t="s">
        <v>82</v>
      </c>
      <c r="Y100" s="49">
        <v>99</v>
      </c>
    </row>
    <row r="101" spans="1:25" x14ac:dyDescent="0.4">
      <c r="A101" s="46" t="str">
        <f>VLOOKUP(F101,M!$A$3:$B$32,2)</f>
        <v>工学・機械</v>
      </c>
      <c r="B101" s="46" t="str">
        <f>IFERROR(IF(A101="","",A101&amp;COUNTIF(A$2:A101,A101)),"")</f>
        <v>工学・機械2</v>
      </c>
      <c r="C101" s="51" t="s">
        <v>371</v>
      </c>
      <c r="D101" s="52">
        <v>100</v>
      </c>
      <c r="E101" s="51" t="s">
        <v>83</v>
      </c>
      <c r="F101" s="51" t="s">
        <v>18</v>
      </c>
      <c r="G101" s="51" t="s">
        <v>84</v>
      </c>
      <c r="H101" s="51" t="s">
        <v>391</v>
      </c>
      <c r="K101" s="51" t="s">
        <v>3509</v>
      </c>
      <c r="L101" s="51" t="s">
        <v>155</v>
      </c>
      <c r="M101" s="51" t="s">
        <v>156</v>
      </c>
      <c r="O101" s="51" t="s">
        <v>3510</v>
      </c>
      <c r="P101" s="51" t="s">
        <v>3511</v>
      </c>
      <c r="Q101" s="52">
        <v>3200</v>
      </c>
      <c r="R101" s="52">
        <v>3520</v>
      </c>
      <c r="S101" s="51" t="s">
        <v>3512</v>
      </c>
      <c r="T101" s="51" t="s">
        <v>3405</v>
      </c>
      <c r="U101" s="51" t="s">
        <v>914</v>
      </c>
      <c r="V101" s="51" t="s">
        <v>82</v>
      </c>
      <c r="Y101" s="49">
        <v>100</v>
      </c>
    </row>
    <row r="102" spans="1:25" x14ac:dyDescent="0.4">
      <c r="A102" s="46" t="str">
        <f>VLOOKUP(F102,M!$A$3:$B$32,2)</f>
        <v>工学・機械</v>
      </c>
      <c r="B102" s="46" t="str">
        <f>IFERROR(IF(A102="","",A102&amp;COUNTIF(A$2:A102,A102)),"")</f>
        <v>工学・機械3</v>
      </c>
      <c r="C102" s="51" t="s">
        <v>371</v>
      </c>
      <c r="D102" s="52">
        <v>101</v>
      </c>
      <c r="E102" s="51" t="s">
        <v>83</v>
      </c>
      <c r="F102" s="51" t="s">
        <v>18</v>
      </c>
      <c r="G102" s="51" t="s">
        <v>84</v>
      </c>
      <c r="H102" s="51" t="s">
        <v>391</v>
      </c>
      <c r="K102" s="51" t="s">
        <v>3513</v>
      </c>
      <c r="L102" s="51" t="s">
        <v>155</v>
      </c>
      <c r="M102" s="51" t="s">
        <v>156</v>
      </c>
      <c r="O102" s="51" t="s">
        <v>3514</v>
      </c>
      <c r="P102" s="51" t="s">
        <v>3515</v>
      </c>
      <c r="Q102" s="52">
        <v>3500</v>
      </c>
      <c r="R102" s="52">
        <v>3850</v>
      </c>
      <c r="S102" s="51" t="s">
        <v>3516</v>
      </c>
      <c r="T102" s="51" t="s">
        <v>3121</v>
      </c>
      <c r="U102" s="51" t="s">
        <v>392</v>
      </c>
      <c r="V102" s="51" t="s">
        <v>82</v>
      </c>
      <c r="Y102" s="49">
        <v>101</v>
      </c>
    </row>
    <row r="103" spans="1:25" x14ac:dyDescent="0.4">
      <c r="A103" s="46" t="str">
        <f>VLOOKUP(F103,M!$A$3:$B$32,2)</f>
        <v>工学・機械</v>
      </c>
      <c r="B103" s="46" t="str">
        <f>IFERROR(IF(A103="","",A103&amp;COUNTIF(A$2:A103,A103)),"")</f>
        <v>工学・機械4</v>
      </c>
      <c r="C103" s="51" t="s">
        <v>400</v>
      </c>
      <c r="D103" s="52">
        <v>102</v>
      </c>
      <c r="E103" s="51" t="s">
        <v>83</v>
      </c>
      <c r="F103" s="51" t="s">
        <v>18</v>
      </c>
      <c r="G103" s="51" t="s">
        <v>84</v>
      </c>
      <c r="H103" s="51" t="s">
        <v>391</v>
      </c>
      <c r="K103" s="51" t="s">
        <v>3517</v>
      </c>
      <c r="L103" s="51" t="s">
        <v>105</v>
      </c>
      <c r="M103" s="51" t="s">
        <v>106</v>
      </c>
      <c r="O103" s="51" t="s">
        <v>3518</v>
      </c>
      <c r="P103" s="51" t="s">
        <v>3519</v>
      </c>
      <c r="Q103" s="52">
        <v>4000</v>
      </c>
      <c r="R103" s="52">
        <v>4400</v>
      </c>
      <c r="S103" s="51" t="s">
        <v>3520</v>
      </c>
      <c r="T103" s="51" t="s">
        <v>3103</v>
      </c>
      <c r="U103" s="51" t="s">
        <v>1389</v>
      </c>
      <c r="V103" s="51" t="s">
        <v>82</v>
      </c>
      <c r="Y103" s="49">
        <v>102</v>
      </c>
    </row>
    <row r="104" spans="1:25" x14ac:dyDescent="0.4">
      <c r="A104" s="46" t="str">
        <f>VLOOKUP(F104,M!$A$3:$B$32,2)</f>
        <v>工学・機械</v>
      </c>
      <c r="B104" s="46" t="str">
        <f>IFERROR(IF(A104="","",A104&amp;COUNTIF(A$2:A104,A104)),"")</f>
        <v>工学・機械5</v>
      </c>
      <c r="C104" s="51" t="s">
        <v>400</v>
      </c>
      <c r="D104" s="52">
        <v>103</v>
      </c>
      <c r="E104" s="51" t="s">
        <v>83</v>
      </c>
      <c r="F104" s="51" t="s">
        <v>18</v>
      </c>
      <c r="G104" s="51" t="s">
        <v>84</v>
      </c>
      <c r="H104" s="51" t="s">
        <v>391</v>
      </c>
      <c r="K104" s="51" t="s">
        <v>3521</v>
      </c>
      <c r="L104" s="51" t="s">
        <v>122</v>
      </c>
      <c r="M104" s="51" t="s">
        <v>123</v>
      </c>
      <c r="O104" s="51" t="s">
        <v>3522</v>
      </c>
      <c r="P104" s="51" t="s">
        <v>3523</v>
      </c>
      <c r="Q104" s="52">
        <v>2800</v>
      </c>
      <c r="R104" s="52">
        <v>3080</v>
      </c>
      <c r="S104" s="51" t="s">
        <v>3524</v>
      </c>
      <c r="T104" s="51" t="s">
        <v>3078</v>
      </c>
      <c r="U104" s="51" t="s">
        <v>3525</v>
      </c>
      <c r="V104" s="51" t="s">
        <v>82</v>
      </c>
      <c r="Y104" s="49">
        <v>103</v>
      </c>
    </row>
    <row r="105" spans="1:25" x14ac:dyDescent="0.4">
      <c r="A105" s="46" t="str">
        <f>VLOOKUP(F105,M!$A$3:$B$32,2)</f>
        <v>工学・機械</v>
      </c>
      <c r="B105" s="46" t="str">
        <f>IFERROR(IF(A105="","",A105&amp;COUNTIF(A$2:A105,A105)),"")</f>
        <v>工学・機械6</v>
      </c>
      <c r="C105" s="51" t="s">
        <v>400</v>
      </c>
      <c r="D105" s="52">
        <v>104</v>
      </c>
      <c r="E105" s="51" t="s">
        <v>83</v>
      </c>
      <c r="F105" s="51" t="s">
        <v>18</v>
      </c>
      <c r="G105" s="51" t="s">
        <v>84</v>
      </c>
      <c r="H105" s="51" t="s">
        <v>391</v>
      </c>
      <c r="K105" s="51" t="s">
        <v>3526</v>
      </c>
      <c r="L105" s="51" t="s">
        <v>131</v>
      </c>
      <c r="M105" s="51" t="s">
        <v>132</v>
      </c>
      <c r="O105" s="51" t="s">
        <v>3527</v>
      </c>
      <c r="P105" s="51" t="s">
        <v>3528</v>
      </c>
      <c r="Q105" s="52">
        <v>3500</v>
      </c>
      <c r="R105" s="52">
        <v>3850</v>
      </c>
      <c r="S105" s="51" t="s">
        <v>3529</v>
      </c>
      <c r="T105" s="51" t="s">
        <v>3266</v>
      </c>
      <c r="U105" s="51" t="s">
        <v>1455</v>
      </c>
      <c r="V105" s="51" t="s">
        <v>82</v>
      </c>
      <c r="Y105" s="49">
        <v>104</v>
      </c>
    </row>
    <row r="106" spans="1:25" x14ac:dyDescent="0.4">
      <c r="A106" s="46" t="str">
        <f>VLOOKUP(F106,M!$A$3:$B$32,2)</f>
        <v>工学・機械</v>
      </c>
      <c r="B106" s="46" t="str">
        <f>IFERROR(IF(A106="","",A106&amp;COUNTIF(A$2:A106,A106)),"")</f>
        <v>工学・機械7</v>
      </c>
      <c r="C106" s="51" t="s">
        <v>400</v>
      </c>
      <c r="D106" s="52">
        <v>105</v>
      </c>
      <c r="E106" s="51" t="s">
        <v>83</v>
      </c>
      <c r="F106" s="51" t="s">
        <v>18</v>
      </c>
      <c r="G106" s="51" t="s">
        <v>84</v>
      </c>
      <c r="H106" s="51" t="s">
        <v>391</v>
      </c>
      <c r="K106" s="51" t="s">
        <v>3530</v>
      </c>
      <c r="L106" s="51" t="s">
        <v>131</v>
      </c>
      <c r="M106" s="51" t="s">
        <v>132</v>
      </c>
      <c r="O106" s="51" t="s">
        <v>3531</v>
      </c>
      <c r="P106" s="51" t="s">
        <v>3532</v>
      </c>
      <c r="Q106" s="52">
        <v>3300</v>
      </c>
      <c r="R106" s="52">
        <v>3630</v>
      </c>
      <c r="S106" s="51" t="s">
        <v>3533</v>
      </c>
      <c r="T106" s="51" t="s">
        <v>3220</v>
      </c>
      <c r="U106" s="51" t="s">
        <v>402</v>
      </c>
      <c r="V106" s="51" t="s">
        <v>82</v>
      </c>
      <c r="Y106" s="49">
        <v>105</v>
      </c>
    </row>
    <row r="107" spans="1:25" x14ac:dyDescent="0.4">
      <c r="A107" s="46" t="str">
        <f>VLOOKUP(F107,M!$A$3:$B$32,2)</f>
        <v>工学・機械</v>
      </c>
      <c r="B107" s="46" t="str">
        <f>IFERROR(IF(A107="","",A107&amp;COUNTIF(A$2:A107,A107)),"")</f>
        <v>工学・機械8</v>
      </c>
      <c r="C107" s="51" t="s">
        <v>400</v>
      </c>
      <c r="D107" s="52">
        <v>106</v>
      </c>
      <c r="E107" s="51" t="s">
        <v>83</v>
      </c>
      <c r="F107" s="51" t="s">
        <v>18</v>
      </c>
      <c r="G107" s="51" t="s">
        <v>84</v>
      </c>
      <c r="H107" s="51" t="s">
        <v>391</v>
      </c>
      <c r="K107" s="51" t="s">
        <v>3534</v>
      </c>
      <c r="L107" s="51" t="s">
        <v>212</v>
      </c>
      <c r="M107" s="51" t="s">
        <v>213</v>
      </c>
      <c r="O107" s="51" t="s">
        <v>3535</v>
      </c>
      <c r="P107" s="51" t="s">
        <v>3536</v>
      </c>
      <c r="Q107" s="52">
        <v>22000</v>
      </c>
      <c r="R107" s="52">
        <v>24200</v>
      </c>
      <c r="S107" s="51" t="s">
        <v>3537</v>
      </c>
      <c r="T107" s="51" t="s">
        <v>3062</v>
      </c>
      <c r="U107" s="51" t="s">
        <v>188</v>
      </c>
      <c r="V107" s="51" t="s">
        <v>82</v>
      </c>
      <c r="Y107" s="49">
        <v>106</v>
      </c>
    </row>
    <row r="108" spans="1:25" x14ac:dyDescent="0.4">
      <c r="A108" s="46" t="str">
        <f>VLOOKUP(F108,M!$A$3:$B$32,2)</f>
        <v>工学・機械</v>
      </c>
      <c r="B108" s="46" t="str">
        <f>IFERROR(IF(A108="","",A108&amp;COUNTIF(A$2:A108,A108)),"")</f>
        <v>工学・機械9</v>
      </c>
      <c r="C108" s="51" t="s">
        <v>400</v>
      </c>
      <c r="D108" s="52">
        <v>107</v>
      </c>
      <c r="E108" s="51" t="s">
        <v>83</v>
      </c>
      <c r="F108" s="51" t="s">
        <v>18</v>
      </c>
      <c r="G108" s="51" t="s">
        <v>84</v>
      </c>
      <c r="H108" s="51" t="s">
        <v>391</v>
      </c>
      <c r="K108" s="51" t="s">
        <v>3538</v>
      </c>
      <c r="L108" s="51" t="s">
        <v>212</v>
      </c>
      <c r="M108" s="51" t="s">
        <v>213</v>
      </c>
      <c r="O108" s="51" t="s">
        <v>3539</v>
      </c>
      <c r="P108" s="51" t="s">
        <v>3540</v>
      </c>
      <c r="Q108" s="52">
        <v>5000</v>
      </c>
      <c r="R108" s="52">
        <v>5500</v>
      </c>
      <c r="S108" s="51" t="s">
        <v>3541</v>
      </c>
      <c r="T108" s="51" t="s">
        <v>3131</v>
      </c>
      <c r="U108" s="51" t="s">
        <v>3167</v>
      </c>
      <c r="V108" s="51" t="s">
        <v>82</v>
      </c>
      <c r="Y108" s="49">
        <v>107</v>
      </c>
    </row>
    <row r="109" spans="1:25" x14ac:dyDescent="0.4">
      <c r="A109" s="46" t="str">
        <f>VLOOKUP(F109,M!$A$3:$B$32,2)</f>
        <v>電気・電子</v>
      </c>
      <c r="B109" s="46" t="str">
        <f>IFERROR(IF(A109="","",A109&amp;COUNTIF(A$2:A109,A109)),"")</f>
        <v>電気・電子1</v>
      </c>
      <c r="C109" s="51" t="s">
        <v>400</v>
      </c>
      <c r="D109" s="52">
        <v>108</v>
      </c>
      <c r="E109" s="51" t="s">
        <v>83</v>
      </c>
      <c r="F109" s="51" t="s">
        <v>20</v>
      </c>
      <c r="G109" s="51" t="s">
        <v>84</v>
      </c>
      <c r="H109" s="51" t="s">
        <v>401</v>
      </c>
      <c r="K109" s="51" t="s">
        <v>3542</v>
      </c>
      <c r="L109" s="51" t="s">
        <v>155</v>
      </c>
      <c r="M109" s="51" t="s">
        <v>156</v>
      </c>
      <c r="O109" s="51" t="s">
        <v>3543</v>
      </c>
      <c r="P109" s="51" t="s">
        <v>3544</v>
      </c>
      <c r="Q109" s="52">
        <v>5600</v>
      </c>
      <c r="R109" s="52">
        <v>6160</v>
      </c>
      <c r="S109" s="51" t="s">
        <v>3545</v>
      </c>
      <c r="T109" s="51" t="s">
        <v>3166</v>
      </c>
      <c r="U109" s="51" t="s">
        <v>1189</v>
      </c>
      <c r="V109" s="51" t="s">
        <v>82</v>
      </c>
      <c r="Y109" s="49">
        <v>108</v>
      </c>
    </row>
    <row r="110" spans="1:25" x14ac:dyDescent="0.4">
      <c r="A110" s="46" t="str">
        <f>VLOOKUP(F110,M!$A$3:$B$32,2)</f>
        <v>電気・電子</v>
      </c>
      <c r="B110" s="46" t="str">
        <f>IFERROR(IF(A110="","",A110&amp;COUNTIF(A$2:A110,A110)),"")</f>
        <v>電気・電子2</v>
      </c>
      <c r="C110" s="51" t="s">
        <v>400</v>
      </c>
      <c r="D110" s="52">
        <v>109</v>
      </c>
      <c r="E110" s="51" t="s">
        <v>83</v>
      </c>
      <c r="F110" s="51" t="s">
        <v>20</v>
      </c>
      <c r="G110" s="51" t="s">
        <v>84</v>
      </c>
      <c r="H110" s="51" t="s">
        <v>401</v>
      </c>
      <c r="K110" s="51" t="s">
        <v>3546</v>
      </c>
      <c r="L110" s="51" t="s">
        <v>155</v>
      </c>
      <c r="M110" s="51" t="s">
        <v>156</v>
      </c>
      <c r="O110" s="51" t="s">
        <v>3547</v>
      </c>
      <c r="P110" s="51" t="s">
        <v>3548</v>
      </c>
      <c r="Q110" s="52">
        <v>3400</v>
      </c>
      <c r="R110" s="52">
        <v>3740</v>
      </c>
      <c r="S110" s="51" t="s">
        <v>3549</v>
      </c>
      <c r="T110" s="51" t="s">
        <v>3062</v>
      </c>
      <c r="U110" s="51" t="s">
        <v>741</v>
      </c>
      <c r="V110" s="51" t="s">
        <v>82</v>
      </c>
      <c r="Y110" s="49">
        <v>109</v>
      </c>
    </row>
    <row r="111" spans="1:25" x14ac:dyDescent="0.4">
      <c r="A111" s="46" t="str">
        <f>VLOOKUP(F111,M!$A$3:$B$32,2)</f>
        <v>電気・電子</v>
      </c>
      <c r="B111" s="46" t="str">
        <f>IFERROR(IF(A111="","",A111&amp;COUNTIF(A$2:A111,A111)),"")</f>
        <v>電気・電子3</v>
      </c>
      <c r="C111" s="51" t="s">
        <v>400</v>
      </c>
      <c r="D111" s="52">
        <v>110</v>
      </c>
      <c r="E111" s="51" t="s">
        <v>83</v>
      </c>
      <c r="F111" s="51" t="s">
        <v>20</v>
      </c>
      <c r="G111" s="51" t="s">
        <v>84</v>
      </c>
      <c r="H111" s="51" t="s">
        <v>401</v>
      </c>
      <c r="K111" s="51" t="s">
        <v>3550</v>
      </c>
      <c r="L111" s="51" t="s">
        <v>155</v>
      </c>
      <c r="M111" s="51" t="s">
        <v>156</v>
      </c>
      <c r="O111" s="55" t="s">
        <v>3551</v>
      </c>
      <c r="P111" s="51" t="s">
        <v>3552</v>
      </c>
      <c r="Q111" s="52">
        <v>6000</v>
      </c>
      <c r="R111" s="52">
        <v>6600</v>
      </c>
      <c r="S111" s="51" t="s">
        <v>3553</v>
      </c>
      <c r="T111" s="51" t="s">
        <v>3103</v>
      </c>
      <c r="U111" s="51" t="s">
        <v>3084</v>
      </c>
      <c r="V111" s="51" t="s">
        <v>82</v>
      </c>
      <c r="Y111" s="49">
        <v>110</v>
      </c>
    </row>
    <row r="112" spans="1:25" x14ac:dyDescent="0.4">
      <c r="A112" s="46" t="str">
        <f>VLOOKUP(F112,M!$A$3:$B$32,2)</f>
        <v>電気・電子</v>
      </c>
      <c r="B112" s="46" t="str">
        <f>IFERROR(IF(A112="","",A112&amp;COUNTIF(A$2:A112,A112)),"")</f>
        <v>電気・電子4</v>
      </c>
      <c r="C112" s="51" t="s">
        <v>400</v>
      </c>
      <c r="D112" s="52">
        <v>111</v>
      </c>
      <c r="E112" s="51" t="s">
        <v>83</v>
      </c>
      <c r="F112" s="51" t="s">
        <v>20</v>
      </c>
      <c r="G112" s="51" t="s">
        <v>84</v>
      </c>
      <c r="H112" s="51" t="s">
        <v>401</v>
      </c>
      <c r="K112" s="51" t="s">
        <v>3554</v>
      </c>
      <c r="L112" s="51" t="s">
        <v>105</v>
      </c>
      <c r="M112" s="51" t="s">
        <v>106</v>
      </c>
      <c r="O112" s="51" t="s">
        <v>3555</v>
      </c>
      <c r="P112" s="51" t="s">
        <v>3556</v>
      </c>
      <c r="Q112" s="52">
        <v>3400</v>
      </c>
      <c r="R112" s="52">
        <v>3740</v>
      </c>
      <c r="S112" s="51" t="s">
        <v>3557</v>
      </c>
      <c r="T112" s="51" t="s">
        <v>3098</v>
      </c>
      <c r="U112" s="51" t="s">
        <v>3558</v>
      </c>
      <c r="V112" s="51" t="s">
        <v>82</v>
      </c>
      <c r="Y112" s="49">
        <v>111</v>
      </c>
    </row>
    <row r="113" spans="1:25" x14ac:dyDescent="0.4">
      <c r="A113" s="46" t="str">
        <f>VLOOKUP(F113,M!$A$3:$B$32,2)</f>
        <v>情報科学</v>
      </c>
      <c r="B113" s="46" t="str">
        <f>IFERROR(IF(A113="","",A113&amp;COUNTIF(A$2:A113,A113)),"")</f>
        <v>情報科学1</v>
      </c>
      <c r="C113" s="51" t="s">
        <v>400</v>
      </c>
      <c r="D113" s="52">
        <v>112</v>
      </c>
      <c r="E113" s="51" t="s">
        <v>83</v>
      </c>
      <c r="F113" s="51" t="s">
        <v>22</v>
      </c>
      <c r="G113" s="51" t="s">
        <v>84</v>
      </c>
      <c r="H113" s="51" t="s">
        <v>403</v>
      </c>
      <c r="K113" s="51" t="s">
        <v>3559</v>
      </c>
      <c r="L113" s="51" t="s">
        <v>87</v>
      </c>
      <c r="M113" s="51" t="s">
        <v>88</v>
      </c>
      <c r="O113" s="51" t="s">
        <v>3560</v>
      </c>
      <c r="P113" s="51" t="s">
        <v>3561</v>
      </c>
      <c r="Q113" s="52">
        <v>7500</v>
      </c>
      <c r="R113" s="52">
        <v>8250</v>
      </c>
      <c r="S113" s="51" t="s">
        <v>3562</v>
      </c>
      <c r="T113" s="51" t="s">
        <v>3383</v>
      </c>
      <c r="U113" s="51" t="s">
        <v>1401</v>
      </c>
      <c r="V113" s="51" t="s">
        <v>82</v>
      </c>
      <c r="Y113" s="49">
        <v>112</v>
      </c>
    </row>
    <row r="114" spans="1:25" x14ac:dyDescent="0.4">
      <c r="A114" s="46" t="str">
        <f>VLOOKUP(F114,M!$A$3:$B$32,2)</f>
        <v>情報科学</v>
      </c>
      <c r="B114" s="46" t="str">
        <f>IFERROR(IF(A114="","",A114&amp;COUNTIF(A$2:A114,A114)),"")</f>
        <v>情報科学2</v>
      </c>
      <c r="C114" s="51" t="s">
        <v>400</v>
      </c>
      <c r="D114" s="52">
        <v>113</v>
      </c>
      <c r="E114" s="51" t="s">
        <v>83</v>
      </c>
      <c r="F114" s="51" t="s">
        <v>22</v>
      </c>
      <c r="G114" s="51" t="s">
        <v>84</v>
      </c>
      <c r="H114" s="51" t="s">
        <v>403</v>
      </c>
      <c r="K114" s="51" t="s">
        <v>3563</v>
      </c>
      <c r="L114" s="51" t="s">
        <v>87</v>
      </c>
      <c r="M114" s="51" t="s">
        <v>88</v>
      </c>
      <c r="O114" s="51" t="s">
        <v>3564</v>
      </c>
      <c r="P114" s="51" t="s">
        <v>3565</v>
      </c>
      <c r="Q114" s="52">
        <v>7500</v>
      </c>
      <c r="R114" s="52">
        <v>8250</v>
      </c>
      <c r="S114" s="51" t="s">
        <v>3566</v>
      </c>
      <c r="T114" s="51" t="s">
        <v>3383</v>
      </c>
      <c r="U114" s="51" t="s">
        <v>3567</v>
      </c>
      <c r="V114" s="51" t="s">
        <v>82</v>
      </c>
      <c r="Y114" s="49">
        <v>113</v>
      </c>
    </row>
    <row r="115" spans="1:25" x14ac:dyDescent="0.4">
      <c r="A115" s="46" t="str">
        <f>VLOOKUP(F115,M!$A$3:$B$32,2)</f>
        <v>情報科学</v>
      </c>
      <c r="B115" s="46" t="str">
        <f>IFERROR(IF(A115="","",A115&amp;COUNTIF(A$2:A115,A115)),"")</f>
        <v>情報科学3</v>
      </c>
      <c r="C115" s="51" t="s">
        <v>400</v>
      </c>
      <c r="D115" s="52">
        <v>114</v>
      </c>
      <c r="E115" s="51" t="s">
        <v>83</v>
      </c>
      <c r="F115" s="51" t="s">
        <v>22</v>
      </c>
      <c r="G115" s="51" t="s">
        <v>84</v>
      </c>
      <c r="H115" s="51" t="s">
        <v>403</v>
      </c>
      <c r="K115" s="51" t="s">
        <v>3568</v>
      </c>
      <c r="L115" s="51" t="s">
        <v>87</v>
      </c>
      <c r="M115" s="51" t="s">
        <v>88</v>
      </c>
      <c r="O115" s="51" t="s">
        <v>3569</v>
      </c>
      <c r="P115" s="51" t="s">
        <v>3570</v>
      </c>
      <c r="Q115" s="52">
        <v>6300</v>
      </c>
      <c r="R115" s="52">
        <v>6930</v>
      </c>
      <c r="S115" s="51" t="s">
        <v>3571</v>
      </c>
      <c r="T115" s="51" t="s">
        <v>3572</v>
      </c>
      <c r="U115" s="51" t="s">
        <v>1906</v>
      </c>
      <c r="V115" s="51" t="s">
        <v>82</v>
      </c>
      <c r="Y115" s="49">
        <v>114</v>
      </c>
    </row>
    <row r="116" spans="1:25" x14ac:dyDescent="0.4">
      <c r="A116" s="46" t="str">
        <f>VLOOKUP(F116,M!$A$3:$B$32,2)</f>
        <v>情報科学</v>
      </c>
      <c r="B116" s="46" t="str">
        <f>IFERROR(IF(A116="","",A116&amp;COUNTIF(A$2:A116,A116)),"")</f>
        <v>情報科学4</v>
      </c>
      <c r="C116" s="51" t="s">
        <v>400</v>
      </c>
      <c r="D116" s="52">
        <v>115</v>
      </c>
      <c r="E116" s="51" t="s">
        <v>83</v>
      </c>
      <c r="F116" s="51" t="s">
        <v>22</v>
      </c>
      <c r="G116" s="51" t="s">
        <v>84</v>
      </c>
      <c r="H116" s="51" t="s">
        <v>403</v>
      </c>
      <c r="K116" s="51" t="s">
        <v>3573</v>
      </c>
      <c r="L116" s="51" t="s">
        <v>87</v>
      </c>
      <c r="M116" s="51" t="s">
        <v>88</v>
      </c>
      <c r="O116" s="51" t="s">
        <v>3574</v>
      </c>
      <c r="P116" s="51" t="s">
        <v>3570</v>
      </c>
      <c r="Q116" s="52">
        <v>7200</v>
      </c>
      <c r="R116" s="52">
        <v>7920</v>
      </c>
      <c r="S116" s="51" t="s">
        <v>3575</v>
      </c>
      <c r="T116" s="51" t="s">
        <v>3572</v>
      </c>
      <c r="U116" s="51" t="s">
        <v>1413</v>
      </c>
      <c r="V116" s="51" t="s">
        <v>82</v>
      </c>
      <c r="Y116" s="49">
        <v>115</v>
      </c>
    </row>
    <row r="117" spans="1:25" x14ac:dyDescent="0.4">
      <c r="A117" s="46" t="str">
        <f>VLOOKUP(F117,M!$A$3:$B$32,2)</f>
        <v>情報科学</v>
      </c>
      <c r="B117" s="46" t="str">
        <f>IFERROR(IF(A117="","",A117&amp;COUNTIF(A$2:A117,A117)),"")</f>
        <v>情報科学5</v>
      </c>
      <c r="C117" s="51" t="s">
        <v>425</v>
      </c>
      <c r="D117" s="52">
        <v>116</v>
      </c>
      <c r="E117" s="51" t="s">
        <v>83</v>
      </c>
      <c r="F117" s="51" t="s">
        <v>22</v>
      </c>
      <c r="G117" s="51" t="s">
        <v>84</v>
      </c>
      <c r="H117" s="51" t="s">
        <v>403</v>
      </c>
      <c r="K117" s="51" t="s">
        <v>3576</v>
      </c>
      <c r="L117" s="51" t="s">
        <v>122</v>
      </c>
      <c r="M117" s="51" t="s">
        <v>123</v>
      </c>
      <c r="O117" s="51" t="s">
        <v>3577</v>
      </c>
      <c r="P117" s="51" t="s">
        <v>3578</v>
      </c>
      <c r="Q117" s="52">
        <v>3000</v>
      </c>
      <c r="R117" s="52">
        <v>3300</v>
      </c>
      <c r="S117" s="51" t="s">
        <v>3579</v>
      </c>
      <c r="T117" s="51" t="s">
        <v>3078</v>
      </c>
      <c r="U117" s="51" t="s">
        <v>1115</v>
      </c>
      <c r="V117" s="51" t="s">
        <v>82</v>
      </c>
      <c r="Y117" s="49">
        <v>116</v>
      </c>
    </row>
    <row r="118" spans="1:25" x14ac:dyDescent="0.4">
      <c r="A118" s="46" t="str">
        <f>VLOOKUP(F118,M!$A$3:$B$32,2)</f>
        <v>情報科学</v>
      </c>
      <c r="B118" s="46" t="str">
        <f>IFERROR(IF(A118="","",A118&amp;COUNTIF(A$2:A118,A118)),"")</f>
        <v>情報科学6</v>
      </c>
      <c r="C118" s="51" t="s">
        <v>425</v>
      </c>
      <c r="D118" s="52">
        <v>117</v>
      </c>
      <c r="E118" s="51" t="s">
        <v>83</v>
      </c>
      <c r="F118" s="51" t="s">
        <v>22</v>
      </c>
      <c r="G118" s="51" t="s">
        <v>84</v>
      </c>
      <c r="H118" s="51" t="s">
        <v>403</v>
      </c>
      <c r="K118" s="51" t="s">
        <v>3580</v>
      </c>
      <c r="L118" s="51" t="s">
        <v>122</v>
      </c>
      <c r="M118" s="51" t="s">
        <v>123</v>
      </c>
      <c r="O118" s="51" t="s">
        <v>3581</v>
      </c>
      <c r="P118" s="51" t="s">
        <v>3582</v>
      </c>
      <c r="Q118" s="52">
        <v>2300</v>
      </c>
      <c r="R118" s="52">
        <v>2530</v>
      </c>
      <c r="S118" s="51" t="s">
        <v>3583</v>
      </c>
      <c r="T118" s="51" t="s">
        <v>3250</v>
      </c>
      <c r="U118" s="51" t="s">
        <v>3584</v>
      </c>
      <c r="V118" s="51" t="s">
        <v>82</v>
      </c>
      <c r="Y118" s="49">
        <v>117</v>
      </c>
    </row>
    <row r="119" spans="1:25" x14ac:dyDescent="0.4">
      <c r="A119" s="46" t="str">
        <f>VLOOKUP(F119,M!$A$3:$B$32,2)</f>
        <v>情報科学</v>
      </c>
      <c r="B119" s="46" t="str">
        <f>IFERROR(IF(A119="","",A119&amp;COUNTIF(A$2:A119,A119)),"")</f>
        <v>情報科学7</v>
      </c>
      <c r="C119" s="51" t="s">
        <v>425</v>
      </c>
      <c r="D119" s="52">
        <v>118</v>
      </c>
      <c r="E119" s="51" t="s">
        <v>83</v>
      </c>
      <c r="F119" s="51" t="s">
        <v>22</v>
      </c>
      <c r="G119" s="51" t="s">
        <v>84</v>
      </c>
      <c r="H119" s="51" t="s">
        <v>403</v>
      </c>
      <c r="I119" s="51" t="s">
        <v>415</v>
      </c>
      <c r="J119" s="51" t="s">
        <v>3585</v>
      </c>
      <c r="K119" s="51" t="s">
        <v>3586</v>
      </c>
      <c r="L119" s="51" t="s">
        <v>417</v>
      </c>
      <c r="M119" s="51" t="s">
        <v>418</v>
      </c>
      <c r="O119" s="51" t="s">
        <v>3587</v>
      </c>
      <c r="P119" s="51" t="s">
        <v>3588</v>
      </c>
      <c r="Q119" s="52">
        <v>3500</v>
      </c>
      <c r="R119" s="52">
        <v>3850</v>
      </c>
      <c r="S119" s="51" t="s">
        <v>3589</v>
      </c>
      <c r="T119" s="51" t="s">
        <v>3062</v>
      </c>
      <c r="U119" s="51" t="s">
        <v>3590</v>
      </c>
      <c r="V119" s="51" t="s">
        <v>82</v>
      </c>
      <c r="Y119" s="49">
        <v>118</v>
      </c>
    </row>
    <row r="120" spans="1:25" x14ac:dyDescent="0.4">
      <c r="A120" s="46" t="str">
        <f>VLOOKUP(F120,M!$A$3:$B$32,2)</f>
        <v>情報科学</v>
      </c>
      <c r="B120" s="46" t="str">
        <f>IFERROR(IF(A120="","",A120&amp;COUNTIF(A$2:A120,A120)),"")</f>
        <v>情報科学8</v>
      </c>
      <c r="C120" s="51" t="s">
        <v>425</v>
      </c>
      <c r="D120" s="52">
        <v>119</v>
      </c>
      <c r="E120" s="51" t="s">
        <v>83</v>
      </c>
      <c r="F120" s="51" t="s">
        <v>22</v>
      </c>
      <c r="G120" s="51" t="s">
        <v>84</v>
      </c>
      <c r="H120" s="51" t="s">
        <v>403</v>
      </c>
      <c r="I120" s="51" t="s">
        <v>415</v>
      </c>
      <c r="J120" s="51" t="s">
        <v>3585</v>
      </c>
      <c r="K120" s="51" t="s">
        <v>3591</v>
      </c>
      <c r="L120" s="51" t="s">
        <v>155</v>
      </c>
      <c r="M120" s="51" t="s">
        <v>156</v>
      </c>
      <c r="O120" s="55" t="s">
        <v>3592</v>
      </c>
      <c r="P120" s="51" t="s">
        <v>3593</v>
      </c>
      <c r="Q120" s="52">
        <v>4400</v>
      </c>
      <c r="R120" s="52">
        <v>4840</v>
      </c>
      <c r="S120" s="51" t="s">
        <v>3594</v>
      </c>
      <c r="T120" s="51" t="s">
        <v>3405</v>
      </c>
      <c r="U120" s="51" t="s">
        <v>422</v>
      </c>
      <c r="V120" s="51" t="s">
        <v>82</v>
      </c>
      <c r="Y120" s="49">
        <v>119</v>
      </c>
    </row>
    <row r="121" spans="1:25" x14ac:dyDescent="0.4">
      <c r="A121" s="46" t="str">
        <f>VLOOKUP(F121,M!$A$3:$B$32,2)</f>
        <v>情報科学</v>
      </c>
      <c r="B121" s="46" t="str">
        <f>IFERROR(IF(A121="","",A121&amp;COUNTIF(A$2:A121,A121)),"")</f>
        <v>情報科学9</v>
      </c>
      <c r="C121" s="51" t="s">
        <v>425</v>
      </c>
      <c r="D121" s="52">
        <v>120</v>
      </c>
      <c r="E121" s="51" t="s">
        <v>83</v>
      </c>
      <c r="F121" s="51" t="s">
        <v>22</v>
      </c>
      <c r="G121" s="51" t="s">
        <v>84</v>
      </c>
      <c r="H121" s="51" t="s">
        <v>403</v>
      </c>
      <c r="I121" s="51" t="s">
        <v>415</v>
      </c>
      <c r="J121" s="51" t="s">
        <v>3585</v>
      </c>
      <c r="K121" s="51" t="s">
        <v>3595</v>
      </c>
      <c r="L121" s="51" t="s">
        <v>155</v>
      </c>
      <c r="M121" s="51" t="s">
        <v>156</v>
      </c>
      <c r="O121" s="51" t="s">
        <v>3596</v>
      </c>
      <c r="P121" s="51" t="s">
        <v>3597</v>
      </c>
      <c r="Q121" s="52">
        <v>3600</v>
      </c>
      <c r="R121" s="52">
        <v>3960</v>
      </c>
      <c r="S121" s="51" t="s">
        <v>3598</v>
      </c>
      <c r="T121" s="51" t="s">
        <v>3200</v>
      </c>
      <c r="U121" s="51" t="s">
        <v>200</v>
      </c>
      <c r="V121" s="51" t="s">
        <v>82</v>
      </c>
      <c r="Y121" s="49">
        <v>120</v>
      </c>
    </row>
    <row r="122" spans="1:25" x14ac:dyDescent="0.4">
      <c r="A122" s="46" t="str">
        <f>VLOOKUP(F122,M!$A$3:$B$32,2)</f>
        <v>情報科学</v>
      </c>
      <c r="B122" s="46" t="str">
        <f>IFERROR(IF(A122="","",A122&amp;COUNTIF(A$2:A122,A122)),"")</f>
        <v>情報科学10</v>
      </c>
      <c r="C122" s="51" t="s">
        <v>425</v>
      </c>
      <c r="D122" s="52">
        <v>121</v>
      </c>
      <c r="E122" s="51" t="s">
        <v>83</v>
      </c>
      <c r="F122" s="51" t="s">
        <v>22</v>
      </c>
      <c r="G122" s="51" t="s">
        <v>84</v>
      </c>
      <c r="H122" s="51" t="s">
        <v>403</v>
      </c>
      <c r="I122" s="51" t="s">
        <v>415</v>
      </c>
      <c r="J122" s="51" t="s">
        <v>3585</v>
      </c>
      <c r="K122" s="51" t="s">
        <v>3599</v>
      </c>
      <c r="L122" s="51" t="s">
        <v>155</v>
      </c>
      <c r="M122" s="51" t="s">
        <v>156</v>
      </c>
      <c r="O122" s="55" t="s">
        <v>3600</v>
      </c>
      <c r="P122" s="51" t="s">
        <v>3601</v>
      </c>
      <c r="Q122" s="52">
        <v>2500</v>
      </c>
      <c r="R122" s="52">
        <v>2750</v>
      </c>
      <c r="S122" s="51" t="s">
        <v>3602</v>
      </c>
      <c r="T122" s="51" t="s">
        <v>3405</v>
      </c>
      <c r="U122" s="51" t="s">
        <v>424</v>
      </c>
      <c r="V122" s="51" t="s">
        <v>82</v>
      </c>
      <c r="Y122" s="49">
        <v>121</v>
      </c>
    </row>
    <row r="123" spans="1:25" x14ac:dyDescent="0.4">
      <c r="A123" s="46" t="str">
        <f>VLOOKUP(F123,M!$A$3:$B$32,2)</f>
        <v>情報科学</v>
      </c>
      <c r="B123" s="46" t="str">
        <f>IFERROR(IF(A123="","",A123&amp;COUNTIF(A$2:A123,A123)),"")</f>
        <v>情報科学11</v>
      </c>
      <c r="C123" s="51" t="s">
        <v>425</v>
      </c>
      <c r="D123" s="52">
        <v>122</v>
      </c>
      <c r="E123" s="51" t="s">
        <v>83</v>
      </c>
      <c r="F123" s="51" t="s">
        <v>22</v>
      </c>
      <c r="G123" s="51" t="s">
        <v>84</v>
      </c>
      <c r="H123" s="51" t="s">
        <v>403</v>
      </c>
      <c r="I123" s="51" t="s">
        <v>415</v>
      </c>
      <c r="J123" s="51" t="s">
        <v>3585</v>
      </c>
      <c r="K123" s="51" t="s">
        <v>3603</v>
      </c>
      <c r="L123" s="51" t="s">
        <v>155</v>
      </c>
      <c r="M123" s="51" t="s">
        <v>156</v>
      </c>
      <c r="O123" s="55" t="s">
        <v>3604</v>
      </c>
      <c r="P123" s="51" t="s">
        <v>3605</v>
      </c>
      <c r="Q123" s="52">
        <v>3200</v>
      </c>
      <c r="R123" s="52">
        <v>3520</v>
      </c>
      <c r="S123" s="51" t="s">
        <v>3606</v>
      </c>
      <c r="T123" s="51" t="s">
        <v>3103</v>
      </c>
      <c r="U123" s="51" t="s">
        <v>424</v>
      </c>
      <c r="V123" s="51" t="s">
        <v>82</v>
      </c>
      <c r="Y123" s="49">
        <v>122</v>
      </c>
    </row>
    <row r="124" spans="1:25" x14ac:dyDescent="0.4">
      <c r="A124" s="46" t="str">
        <f>VLOOKUP(F124,M!$A$3:$B$32,2)</f>
        <v>情報科学</v>
      </c>
      <c r="B124" s="46" t="str">
        <f>IFERROR(IF(A124="","",A124&amp;COUNTIF(A$2:A124,A124)),"")</f>
        <v>情報科学12</v>
      </c>
      <c r="C124" s="51" t="s">
        <v>425</v>
      </c>
      <c r="D124" s="52">
        <v>123</v>
      </c>
      <c r="E124" s="51" t="s">
        <v>83</v>
      </c>
      <c r="F124" s="51" t="s">
        <v>22</v>
      </c>
      <c r="G124" s="51" t="s">
        <v>84</v>
      </c>
      <c r="H124" s="51" t="s">
        <v>403</v>
      </c>
      <c r="I124" s="51" t="s">
        <v>415</v>
      </c>
      <c r="J124" s="51" t="s">
        <v>3585</v>
      </c>
      <c r="K124" s="51" t="s">
        <v>3607</v>
      </c>
      <c r="L124" s="51" t="s">
        <v>155</v>
      </c>
      <c r="M124" s="51" t="s">
        <v>156</v>
      </c>
      <c r="O124" s="55" t="s">
        <v>3608</v>
      </c>
      <c r="P124" s="51" t="s">
        <v>3609</v>
      </c>
      <c r="Q124" s="52">
        <v>3200</v>
      </c>
      <c r="R124" s="52">
        <v>3520</v>
      </c>
      <c r="S124" s="51" t="s">
        <v>3610</v>
      </c>
      <c r="T124" s="51" t="s">
        <v>3405</v>
      </c>
      <c r="U124" s="51" t="s">
        <v>167</v>
      </c>
      <c r="V124" s="51" t="s">
        <v>82</v>
      </c>
      <c r="Y124" s="49">
        <v>123</v>
      </c>
    </row>
    <row r="125" spans="1:25" x14ac:dyDescent="0.4">
      <c r="A125" s="46" t="str">
        <f>VLOOKUP(F125,M!$A$3:$B$32,2)</f>
        <v>情報科学</v>
      </c>
      <c r="B125" s="46" t="str">
        <f>IFERROR(IF(A125="","",A125&amp;COUNTIF(A$2:A125,A125)),"")</f>
        <v>情報科学13</v>
      </c>
      <c r="C125" s="51" t="s">
        <v>425</v>
      </c>
      <c r="D125" s="52">
        <v>124</v>
      </c>
      <c r="E125" s="51" t="s">
        <v>83</v>
      </c>
      <c r="F125" s="51" t="s">
        <v>22</v>
      </c>
      <c r="G125" s="51" t="s">
        <v>84</v>
      </c>
      <c r="H125" s="51" t="s">
        <v>403</v>
      </c>
      <c r="I125" s="51" t="s">
        <v>415</v>
      </c>
      <c r="J125" s="51" t="s">
        <v>3585</v>
      </c>
      <c r="K125" s="51" t="s">
        <v>3611</v>
      </c>
      <c r="L125" s="51" t="s">
        <v>155</v>
      </c>
      <c r="M125" s="51" t="s">
        <v>156</v>
      </c>
      <c r="O125" s="51" t="s">
        <v>3612</v>
      </c>
      <c r="P125" s="51" t="s">
        <v>3613</v>
      </c>
      <c r="Q125" s="52">
        <v>2400</v>
      </c>
      <c r="R125" s="52">
        <v>2640</v>
      </c>
      <c r="S125" s="51" t="s">
        <v>3614</v>
      </c>
      <c r="T125" s="51" t="s">
        <v>3200</v>
      </c>
      <c r="U125" s="51" t="s">
        <v>765</v>
      </c>
      <c r="V125" s="51" t="s">
        <v>82</v>
      </c>
      <c r="Y125" s="49">
        <v>124</v>
      </c>
    </row>
    <row r="126" spans="1:25" x14ac:dyDescent="0.4">
      <c r="A126" s="46" t="str">
        <f>VLOOKUP(F126,M!$A$3:$B$32,2)</f>
        <v>情報科学</v>
      </c>
      <c r="B126" s="46" t="str">
        <f>IFERROR(IF(A126="","",A126&amp;COUNTIF(A$2:A126,A126)),"")</f>
        <v>情報科学14</v>
      </c>
      <c r="C126" s="51" t="s">
        <v>425</v>
      </c>
      <c r="D126" s="52">
        <v>125</v>
      </c>
      <c r="E126" s="51" t="s">
        <v>83</v>
      </c>
      <c r="F126" s="51" t="s">
        <v>22</v>
      </c>
      <c r="G126" s="51" t="s">
        <v>84</v>
      </c>
      <c r="H126" s="51" t="s">
        <v>403</v>
      </c>
      <c r="I126" s="51" t="s">
        <v>415</v>
      </c>
      <c r="J126" s="51" t="s">
        <v>3585</v>
      </c>
      <c r="K126" s="51" t="s">
        <v>3615</v>
      </c>
      <c r="L126" s="51" t="s">
        <v>426</v>
      </c>
      <c r="M126" s="51" t="s">
        <v>427</v>
      </c>
      <c r="O126" s="51" t="s">
        <v>3616</v>
      </c>
      <c r="P126" s="51" t="s">
        <v>3617</v>
      </c>
      <c r="Q126" s="52">
        <v>4200</v>
      </c>
      <c r="R126" s="52">
        <v>4620</v>
      </c>
      <c r="S126" s="51" t="s">
        <v>3618</v>
      </c>
      <c r="T126" s="51" t="s">
        <v>3181</v>
      </c>
      <c r="U126" s="51" t="s">
        <v>394</v>
      </c>
      <c r="V126" s="51" t="s">
        <v>82</v>
      </c>
      <c r="Y126" s="49">
        <v>125</v>
      </c>
    </row>
    <row r="127" spans="1:25" x14ac:dyDescent="0.4">
      <c r="A127" s="46" t="str">
        <f>VLOOKUP(F127,M!$A$3:$B$32,2)</f>
        <v>情報科学</v>
      </c>
      <c r="B127" s="46" t="str">
        <f>IFERROR(IF(A127="","",A127&amp;COUNTIF(A$2:A127,A127)),"")</f>
        <v>情報科学15</v>
      </c>
      <c r="C127" s="51" t="s">
        <v>425</v>
      </c>
      <c r="D127" s="52">
        <v>126</v>
      </c>
      <c r="E127" s="51" t="s">
        <v>83</v>
      </c>
      <c r="F127" s="51" t="s">
        <v>22</v>
      </c>
      <c r="G127" s="51" t="s">
        <v>84</v>
      </c>
      <c r="H127" s="51" t="s">
        <v>403</v>
      </c>
      <c r="I127" s="51" t="s">
        <v>415</v>
      </c>
      <c r="J127" s="51" t="s">
        <v>3585</v>
      </c>
      <c r="K127" s="51" t="s">
        <v>3619</v>
      </c>
      <c r="L127" s="51" t="s">
        <v>426</v>
      </c>
      <c r="M127" s="51" t="s">
        <v>427</v>
      </c>
      <c r="O127" s="51" t="s">
        <v>3620</v>
      </c>
      <c r="P127" s="51" t="s">
        <v>3621</v>
      </c>
      <c r="Q127" s="52">
        <v>4400</v>
      </c>
      <c r="R127" s="52">
        <v>4840</v>
      </c>
      <c r="S127" s="51" t="s">
        <v>3622</v>
      </c>
      <c r="T127" s="51" t="s">
        <v>3200</v>
      </c>
      <c r="U127" s="51" t="s">
        <v>3623</v>
      </c>
      <c r="V127" s="51" t="s">
        <v>82</v>
      </c>
      <c r="Y127" s="49">
        <v>126</v>
      </c>
    </row>
    <row r="128" spans="1:25" x14ac:dyDescent="0.4">
      <c r="A128" s="46" t="str">
        <f>VLOOKUP(F128,M!$A$3:$B$32,2)</f>
        <v>情報科学</v>
      </c>
      <c r="B128" s="46" t="str">
        <f>IFERROR(IF(A128="","",A128&amp;COUNTIF(A$2:A128,A128)),"")</f>
        <v>情報科学16</v>
      </c>
      <c r="C128" s="51" t="s">
        <v>425</v>
      </c>
      <c r="D128" s="52">
        <v>127</v>
      </c>
      <c r="E128" s="51" t="s">
        <v>83</v>
      </c>
      <c r="F128" s="51" t="s">
        <v>22</v>
      </c>
      <c r="G128" s="51" t="s">
        <v>84</v>
      </c>
      <c r="H128" s="51" t="s">
        <v>403</v>
      </c>
      <c r="I128" s="51" t="s">
        <v>415</v>
      </c>
      <c r="J128" s="51" t="s">
        <v>3585</v>
      </c>
      <c r="K128" s="51" t="s">
        <v>3624</v>
      </c>
      <c r="L128" s="51" t="s">
        <v>426</v>
      </c>
      <c r="M128" s="51" t="s">
        <v>427</v>
      </c>
      <c r="O128" s="51" t="s">
        <v>3625</v>
      </c>
      <c r="P128" s="51" t="s">
        <v>3626</v>
      </c>
      <c r="Q128" s="52">
        <v>5200</v>
      </c>
      <c r="R128" s="52">
        <v>5720</v>
      </c>
      <c r="S128" s="51" t="s">
        <v>3627</v>
      </c>
      <c r="T128" s="51" t="s">
        <v>3181</v>
      </c>
      <c r="U128" s="51" t="s">
        <v>3628</v>
      </c>
      <c r="V128" s="51" t="s">
        <v>82</v>
      </c>
      <c r="Y128" s="49">
        <v>127</v>
      </c>
    </row>
    <row r="129" spans="1:25" x14ac:dyDescent="0.4">
      <c r="A129" s="46" t="str">
        <f>VLOOKUP(F129,M!$A$3:$B$32,2)</f>
        <v>情報科学</v>
      </c>
      <c r="B129" s="46" t="str">
        <f>IFERROR(IF(A129="","",A129&amp;COUNTIF(A$2:A129,A129)),"")</f>
        <v>情報科学17</v>
      </c>
      <c r="C129" s="51" t="s">
        <v>425</v>
      </c>
      <c r="D129" s="52">
        <v>128</v>
      </c>
      <c r="E129" s="51" t="s">
        <v>83</v>
      </c>
      <c r="F129" s="51" t="s">
        <v>22</v>
      </c>
      <c r="G129" s="51" t="s">
        <v>84</v>
      </c>
      <c r="H129" s="51" t="s">
        <v>403</v>
      </c>
      <c r="I129" s="51" t="s">
        <v>415</v>
      </c>
      <c r="J129" s="51" t="s">
        <v>3585</v>
      </c>
      <c r="K129" s="51" t="s">
        <v>3629</v>
      </c>
      <c r="L129" s="51" t="s">
        <v>426</v>
      </c>
      <c r="M129" s="51" t="s">
        <v>427</v>
      </c>
      <c r="O129" s="51" t="s">
        <v>3630</v>
      </c>
      <c r="P129" s="51" t="s">
        <v>3631</v>
      </c>
      <c r="Q129" s="52">
        <v>3600</v>
      </c>
      <c r="R129" s="52">
        <v>3960</v>
      </c>
      <c r="S129" s="51" t="s">
        <v>3632</v>
      </c>
      <c r="T129" s="51" t="s">
        <v>3181</v>
      </c>
      <c r="U129" s="51" t="s">
        <v>642</v>
      </c>
      <c r="V129" s="51" t="s">
        <v>82</v>
      </c>
      <c r="Y129" s="49">
        <v>128</v>
      </c>
    </row>
    <row r="130" spans="1:25" x14ac:dyDescent="0.4">
      <c r="A130" s="46" t="str">
        <f>VLOOKUP(F130,M!$A$3:$B$32,2)</f>
        <v>情報科学</v>
      </c>
      <c r="B130" s="46" t="str">
        <f>IFERROR(IF(A130="","",A130&amp;COUNTIF(A$2:A130,A130)),"")</f>
        <v>情報科学18</v>
      </c>
      <c r="C130" s="51" t="s">
        <v>425</v>
      </c>
      <c r="D130" s="52">
        <v>129</v>
      </c>
      <c r="E130" s="51" t="s">
        <v>83</v>
      </c>
      <c r="F130" s="51" t="s">
        <v>22</v>
      </c>
      <c r="G130" s="51" t="s">
        <v>84</v>
      </c>
      <c r="H130" s="51" t="s">
        <v>403</v>
      </c>
      <c r="I130" s="51" t="s">
        <v>415</v>
      </c>
      <c r="J130" s="51" t="s">
        <v>3585</v>
      </c>
      <c r="K130" s="51" t="s">
        <v>3633</v>
      </c>
      <c r="L130" s="51" t="s">
        <v>105</v>
      </c>
      <c r="M130" s="51" t="s">
        <v>106</v>
      </c>
      <c r="O130" s="51" t="s">
        <v>3634</v>
      </c>
      <c r="P130" s="51" t="s">
        <v>3635</v>
      </c>
      <c r="Q130" s="52">
        <v>4700</v>
      </c>
      <c r="R130" s="52">
        <v>5170</v>
      </c>
      <c r="S130" s="51" t="s">
        <v>3636</v>
      </c>
      <c r="T130" s="51" t="s">
        <v>3200</v>
      </c>
      <c r="U130" s="51" t="s">
        <v>3637</v>
      </c>
      <c r="V130" s="51" t="s">
        <v>82</v>
      </c>
      <c r="Y130" s="49">
        <v>129</v>
      </c>
    </row>
    <row r="131" spans="1:25" x14ac:dyDescent="0.4">
      <c r="A131" s="46" t="str">
        <f>VLOOKUP(F131,M!$A$3:$B$32,2)</f>
        <v>情報科学</v>
      </c>
      <c r="B131" s="46" t="str">
        <f>IFERROR(IF(A131="","",A131&amp;COUNTIF(A$2:A131,A131)),"")</f>
        <v>情報科学19</v>
      </c>
      <c r="C131" s="51" t="s">
        <v>425</v>
      </c>
      <c r="D131" s="52">
        <v>130</v>
      </c>
      <c r="E131" s="51" t="s">
        <v>83</v>
      </c>
      <c r="F131" s="51" t="s">
        <v>22</v>
      </c>
      <c r="G131" s="51" t="s">
        <v>84</v>
      </c>
      <c r="H131" s="51" t="s">
        <v>403</v>
      </c>
      <c r="I131" s="51" t="s">
        <v>415</v>
      </c>
      <c r="J131" s="51" t="s">
        <v>3585</v>
      </c>
      <c r="K131" s="51" t="s">
        <v>3638</v>
      </c>
      <c r="L131" s="51" t="s">
        <v>122</v>
      </c>
      <c r="M131" s="51" t="s">
        <v>123</v>
      </c>
      <c r="O131" s="51" t="s">
        <v>3639</v>
      </c>
      <c r="P131" s="51" t="s">
        <v>3640</v>
      </c>
      <c r="Q131" s="52">
        <v>4300</v>
      </c>
      <c r="R131" s="52">
        <v>4730</v>
      </c>
      <c r="S131" s="51" t="s">
        <v>3641</v>
      </c>
      <c r="T131" s="51" t="s">
        <v>3136</v>
      </c>
      <c r="U131" s="51" t="s">
        <v>422</v>
      </c>
      <c r="V131" s="51" t="s">
        <v>82</v>
      </c>
      <c r="Y131" s="49">
        <v>130</v>
      </c>
    </row>
    <row r="132" spans="1:25" x14ac:dyDescent="0.4">
      <c r="A132" s="46" t="str">
        <f>VLOOKUP(F132,M!$A$3:$B$32,2)</f>
        <v>情報科学</v>
      </c>
      <c r="B132" s="46" t="str">
        <f>IFERROR(IF(A132="","",A132&amp;COUNTIF(A$2:A132,A132)),"")</f>
        <v>情報科学20</v>
      </c>
      <c r="C132" s="51" t="s">
        <v>463</v>
      </c>
      <c r="D132" s="52">
        <v>131</v>
      </c>
      <c r="E132" s="51" t="s">
        <v>83</v>
      </c>
      <c r="F132" s="51" t="s">
        <v>22</v>
      </c>
      <c r="G132" s="51" t="s">
        <v>84</v>
      </c>
      <c r="H132" s="51" t="s">
        <v>403</v>
      </c>
      <c r="I132" s="51" t="s">
        <v>415</v>
      </c>
      <c r="J132" s="51" t="s">
        <v>3585</v>
      </c>
      <c r="K132" s="51" t="s">
        <v>3642</v>
      </c>
      <c r="L132" s="51" t="s">
        <v>122</v>
      </c>
      <c r="M132" s="51" t="s">
        <v>123</v>
      </c>
      <c r="O132" s="51" t="s">
        <v>3643</v>
      </c>
      <c r="P132" s="51" t="s">
        <v>3644</v>
      </c>
      <c r="Q132" s="52">
        <v>3500</v>
      </c>
      <c r="R132" s="52">
        <v>3850</v>
      </c>
      <c r="S132" s="51" t="s">
        <v>3645</v>
      </c>
      <c r="T132" s="51" t="s">
        <v>3078</v>
      </c>
      <c r="U132" s="51" t="s">
        <v>3646</v>
      </c>
      <c r="V132" s="51" t="s">
        <v>82</v>
      </c>
      <c r="Y132" s="49">
        <v>131</v>
      </c>
    </row>
    <row r="133" spans="1:25" x14ac:dyDescent="0.4">
      <c r="A133" s="46" t="str">
        <f>VLOOKUP(F133,M!$A$3:$B$32,2)</f>
        <v>情報科学</v>
      </c>
      <c r="B133" s="46" t="str">
        <f>IFERROR(IF(A133="","",A133&amp;COUNTIF(A$2:A133,A133)),"")</f>
        <v>情報科学21</v>
      </c>
      <c r="C133" s="51" t="s">
        <v>463</v>
      </c>
      <c r="D133" s="52">
        <v>132</v>
      </c>
      <c r="E133" s="51" t="s">
        <v>83</v>
      </c>
      <c r="F133" s="51" t="s">
        <v>22</v>
      </c>
      <c r="G133" s="51" t="s">
        <v>84</v>
      </c>
      <c r="H133" s="51" t="s">
        <v>403</v>
      </c>
      <c r="I133" s="51" t="s">
        <v>415</v>
      </c>
      <c r="J133" s="51" t="s">
        <v>3585</v>
      </c>
      <c r="K133" s="51" t="s">
        <v>3647</v>
      </c>
      <c r="L133" s="51" t="s">
        <v>122</v>
      </c>
      <c r="M133" s="51" t="s">
        <v>123</v>
      </c>
      <c r="O133" s="51" t="s">
        <v>3648</v>
      </c>
      <c r="P133" s="51" t="s">
        <v>3649</v>
      </c>
      <c r="Q133" s="52">
        <v>2500</v>
      </c>
      <c r="R133" s="52">
        <v>2750</v>
      </c>
      <c r="S133" s="51" t="s">
        <v>3650</v>
      </c>
      <c r="T133" s="51" t="s">
        <v>3078</v>
      </c>
      <c r="U133" s="51" t="s">
        <v>1408</v>
      </c>
      <c r="V133" s="51" t="s">
        <v>82</v>
      </c>
      <c r="Y133" s="49">
        <v>132</v>
      </c>
    </row>
    <row r="134" spans="1:25" x14ac:dyDescent="0.4">
      <c r="A134" s="46" t="str">
        <f>VLOOKUP(F134,M!$A$3:$B$32,2)</f>
        <v>情報科学</v>
      </c>
      <c r="B134" s="46" t="str">
        <f>IFERROR(IF(A134="","",A134&amp;COUNTIF(A$2:A134,A134)),"")</f>
        <v>情報科学22</v>
      </c>
      <c r="C134" s="51" t="s">
        <v>463</v>
      </c>
      <c r="D134" s="52">
        <v>133</v>
      </c>
      <c r="E134" s="51" t="s">
        <v>83</v>
      </c>
      <c r="F134" s="51" t="s">
        <v>22</v>
      </c>
      <c r="G134" s="51" t="s">
        <v>84</v>
      </c>
      <c r="H134" s="51" t="s">
        <v>403</v>
      </c>
      <c r="I134" s="51" t="s">
        <v>415</v>
      </c>
      <c r="J134" s="51" t="s">
        <v>3585</v>
      </c>
      <c r="K134" s="51" t="s">
        <v>3651</v>
      </c>
      <c r="L134" s="51" t="s">
        <v>122</v>
      </c>
      <c r="M134" s="51" t="s">
        <v>123</v>
      </c>
      <c r="O134" s="51" t="s">
        <v>3652</v>
      </c>
      <c r="P134" s="51" t="s">
        <v>3653</v>
      </c>
      <c r="Q134" s="52">
        <v>3400</v>
      </c>
      <c r="R134" s="52">
        <v>3740</v>
      </c>
      <c r="S134" s="51" t="s">
        <v>3654</v>
      </c>
      <c r="T134" s="51" t="s">
        <v>3136</v>
      </c>
      <c r="U134" s="51" t="s">
        <v>1236</v>
      </c>
      <c r="V134" s="51" t="s">
        <v>82</v>
      </c>
      <c r="Y134" s="49">
        <v>133</v>
      </c>
    </row>
    <row r="135" spans="1:25" x14ac:dyDescent="0.4">
      <c r="A135" s="46" t="str">
        <f>VLOOKUP(F135,M!$A$3:$B$32,2)</f>
        <v>情報科学</v>
      </c>
      <c r="B135" s="46" t="str">
        <f>IFERROR(IF(A135="","",A135&amp;COUNTIF(A$2:A135,A135)),"")</f>
        <v>情報科学23</v>
      </c>
      <c r="C135" s="51" t="s">
        <v>463</v>
      </c>
      <c r="D135" s="52">
        <v>134</v>
      </c>
      <c r="E135" s="51" t="s">
        <v>83</v>
      </c>
      <c r="F135" s="51" t="s">
        <v>22</v>
      </c>
      <c r="G135" s="51" t="s">
        <v>84</v>
      </c>
      <c r="H135" s="51" t="s">
        <v>403</v>
      </c>
      <c r="I135" s="51" t="s">
        <v>415</v>
      </c>
      <c r="J135" s="51" t="s">
        <v>3585</v>
      </c>
      <c r="K135" s="51" t="s">
        <v>3655</v>
      </c>
      <c r="L135" s="51" t="s">
        <v>122</v>
      </c>
      <c r="M135" s="51" t="s">
        <v>123</v>
      </c>
      <c r="O135" s="51" t="s">
        <v>3656</v>
      </c>
      <c r="P135" s="51" t="s">
        <v>3657</v>
      </c>
      <c r="Q135" s="52">
        <v>2000</v>
      </c>
      <c r="R135" s="52">
        <v>2200</v>
      </c>
      <c r="S135" s="51" t="s">
        <v>3658</v>
      </c>
      <c r="T135" s="51" t="s">
        <v>3256</v>
      </c>
      <c r="U135" s="51" t="s">
        <v>3659</v>
      </c>
      <c r="V135" s="51" t="s">
        <v>82</v>
      </c>
      <c r="Y135" s="49">
        <v>134</v>
      </c>
    </row>
    <row r="136" spans="1:25" x14ac:dyDescent="0.4">
      <c r="A136" s="46" t="str">
        <f>VLOOKUP(F136,M!$A$3:$B$32,2)</f>
        <v>情報科学</v>
      </c>
      <c r="B136" s="46" t="str">
        <f>IFERROR(IF(A136="","",A136&amp;COUNTIF(A$2:A136,A136)),"")</f>
        <v>情報科学24</v>
      </c>
      <c r="C136" s="51" t="s">
        <v>463</v>
      </c>
      <c r="D136" s="52">
        <v>135</v>
      </c>
      <c r="E136" s="51" t="s">
        <v>83</v>
      </c>
      <c r="F136" s="51" t="s">
        <v>22</v>
      </c>
      <c r="G136" s="51" t="s">
        <v>84</v>
      </c>
      <c r="H136" s="51" t="s">
        <v>403</v>
      </c>
      <c r="I136" s="51" t="s">
        <v>415</v>
      </c>
      <c r="J136" s="51" t="s">
        <v>3585</v>
      </c>
      <c r="K136" s="51" t="s">
        <v>3660</v>
      </c>
      <c r="L136" s="51" t="s">
        <v>131</v>
      </c>
      <c r="M136" s="51" t="s">
        <v>132</v>
      </c>
      <c r="O136" s="51" t="s">
        <v>3661</v>
      </c>
      <c r="P136" s="51" t="s">
        <v>3662</v>
      </c>
      <c r="Q136" s="52">
        <v>3800</v>
      </c>
      <c r="R136" s="52">
        <v>4180</v>
      </c>
      <c r="S136" s="51" t="s">
        <v>3663</v>
      </c>
      <c r="T136" s="51" t="s">
        <v>3664</v>
      </c>
      <c r="U136" s="51" t="s">
        <v>505</v>
      </c>
      <c r="V136" s="51" t="s">
        <v>82</v>
      </c>
      <c r="Y136" s="49">
        <v>135</v>
      </c>
    </row>
    <row r="137" spans="1:25" x14ac:dyDescent="0.4">
      <c r="A137" s="46" t="str">
        <f>VLOOKUP(F137,M!$A$3:$B$32,2)</f>
        <v>情報科学</v>
      </c>
      <c r="B137" s="46" t="str">
        <f>IFERROR(IF(A137="","",A137&amp;COUNTIF(A$2:A137,A137)),"")</f>
        <v>情報科学25</v>
      </c>
      <c r="C137" s="51" t="s">
        <v>463</v>
      </c>
      <c r="D137" s="52">
        <v>136</v>
      </c>
      <c r="E137" s="51" t="s">
        <v>83</v>
      </c>
      <c r="F137" s="51" t="s">
        <v>22</v>
      </c>
      <c r="G137" s="51" t="s">
        <v>84</v>
      </c>
      <c r="H137" s="51" t="s">
        <v>403</v>
      </c>
      <c r="I137" s="51" t="s">
        <v>457</v>
      </c>
      <c r="J137" s="51" t="s">
        <v>3665</v>
      </c>
      <c r="K137" s="51" t="s">
        <v>3666</v>
      </c>
      <c r="L137" s="51" t="s">
        <v>426</v>
      </c>
      <c r="M137" s="51" t="s">
        <v>427</v>
      </c>
      <c r="O137" s="51" t="s">
        <v>3667</v>
      </c>
      <c r="P137" s="51" t="s">
        <v>3668</v>
      </c>
      <c r="Q137" s="52">
        <v>2500</v>
      </c>
      <c r="R137" s="52">
        <v>2750</v>
      </c>
      <c r="S137" s="51" t="s">
        <v>3669</v>
      </c>
      <c r="T137" s="51" t="s">
        <v>3166</v>
      </c>
      <c r="U137" s="51" t="s">
        <v>3670</v>
      </c>
      <c r="V137" s="51" t="s">
        <v>82</v>
      </c>
      <c r="Y137" s="49">
        <v>136</v>
      </c>
    </row>
    <row r="138" spans="1:25" x14ac:dyDescent="0.4">
      <c r="A138" s="46" t="str">
        <f>VLOOKUP(F138,M!$A$3:$B$32,2)</f>
        <v>情報科学</v>
      </c>
      <c r="B138" s="46" t="str">
        <f>IFERROR(IF(A138="","",A138&amp;COUNTIF(A$2:A138,A138)),"")</f>
        <v>情報科学26</v>
      </c>
      <c r="C138" s="51" t="s">
        <v>463</v>
      </c>
      <c r="D138" s="52">
        <v>137</v>
      </c>
      <c r="E138" s="51" t="s">
        <v>83</v>
      </c>
      <c r="F138" s="51" t="s">
        <v>22</v>
      </c>
      <c r="G138" s="51" t="s">
        <v>84</v>
      </c>
      <c r="H138" s="51" t="s">
        <v>403</v>
      </c>
      <c r="I138" s="51" t="s">
        <v>457</v>
      </c>
      <c r="J138" s="51" t="s">
        <v>3665</v>
      </c>
      <c r="K138" s="51" t="s">
        <v>3671</v>
      </c>
      <c r="L138" s="51" t="s">
        <v>426</v>
      </c>
      <c r="M138" s="51" t="s">
        <v>427</v>
      </c>
      <c r="O138" s="51" t="s">
        <v>3672</v>
      </c>
      <c r="P138" s="51" t="s">
        <v>3673</v>
      </c>
      <c r="Q138" s="52">
        <v>4500</v>
      </c>
      <c r="R138" s="52">
        <v>4950</v>
      </c>
      <c r="S138" s="51" t="s">
        <v>3674</v>
      </c>
      <c r="T138" s="51" t="s">
        <v>3166</v>
      </c>
      <c r="U138" s="51" t="s">
        <v>3675</v>
      </c>
      <c r="V138" s="51" t="s">
        <v>82</v>
      </c>
      <c r="Y138" s="49">
        <v>137</v>
      </c>
    </row>
    <row r="139" spans="1:25" x14ac:dyDescent="0.4">
      <c r="A139" s="46" t="str">
        <f>VLOOKUP(F139,M!$A$3:$B$32,2)</f>
        <v>情報科学</v>
      </c>
      <c r="B139" s="46" t="str">
        <f>IFERROR(IF(A139="","",A139&amp;COUNTIF(A$2:A139,A139)),"")</f>
        <v>情報科学27</v>
      </c>
      <c r="C139" s="51" t="s">
        <v>463</v>
      </c>
      <c r="D139" s="52">
        <v>138</v>
      </c>
      <c r="E139" s="51" t="s">
        <v>83</v>
      </c>
      <c r="F139" s="51" t="s">
        <v>22</v>
      </c>
      <c r="G139" s="51" t="s">
        <v>84</v>
      </c>
      <c r="H139" s="51" t="s">
        <v>403</v>
      </c>
      <c r="I139" s="51" t="s">
        <v>457</v>
      </c>
      <c r="J139" s="51" t="s">
        <v>3665</v>
      </c>
      <c r="K139" s="51" t="s">
        <v>3676</v>
      </c>
      <c r="L139" s="51" t="s">
        <v>426</v>
      </c>
      <c r="M139" s="51" t="s">
        <v>427</v>
      </c>
      <c r="O139" s="51" t="s">
        <v>3677</v>
      </c>
      <c r="P139" s="51" t="s">
        <v>3678</v>
      </c>
      <c r="Q139" s="52">
        <v>3300</v>
      </c>
      <c r="R139" s="52">
        <v>3630</v>
      </c>
      <c r="S139" s="51" t="s">
        <v>3679</v>
      </c>
      <c r="T139" s="51" t="s">
        <v>3121</v>
      </c>
      <c r="U139" s="51" t="s">
        <v>1037</v>
      </c>
      <c r="V139" s="51" t="s">
        <v>82</v>
      </c>
      <c r="Y139" s="49">
        <v>138</v>
      </c>
    </row>
    <row r="140" spans="1:25" x14ac:dyDescent="0.4">
      <c r="A140" s="46" t="str">
        <f>VLOOKUP(F140,M!$A$3:$B$32,2)</f>
        <v>情報科学</v>
      </c>
      <c r="B140" s="46" t="str">
        <f>IFERROR(IF(A140="","",A140&amp;COUNTIF(A$2:A140,A140)),"")</f>
        <v>情報科学28</v>
      </c>
      <c r="C140" s="51" t="s">
        <v>463</v>
      </c>
      <c r="D140" s="52">
        <v>139</v>
      </c>
      <c r="E140" s="51" t="s">
        <v>83</v>
      </c>
      <c r="F140" s="51" t="s">
        <v>22</v>
      </c>
      <c r="G140" s="51" t="s">
        <v>84</v>
      </c>
      <c r="H140" s="51" t="s">
        <v>403</v>
      </c>
      <c r="I140" s="51" t="s">
        <v>457</v>
      </c>
      <c r="J140" s="51" t="s">
        <v>3665</v>
      </c>
      <c r="K140" s="51" t="s">
        <v>3680</v>
      </c>
      <c r="L140" s="51" t="s">
        <v>426</v>
      </c>
      <c r="M140" s="51" t="s">
        <v>427</v>
      </c>
      <c r="O140" s="51" t="s">
        <v>3681</v>
      </c>
      <c r="P140" s="51" t="s">
        <v>3682</v>
      </c>
      <c r="Q140" s="52">
        <v>4500</v>
      </c>
      <c r="R140" s="52">
        <v>4950</v>
      </c>
      <c r="S140" s="51" t="s">
        <v>3683</v>
      </c>
      <c r="T140" s="51" t="s">
        <v>3062</v>
      </c>
      <c r="U140" s="51" t="s">
        <v>3684</v>
      </c>
      <c r="V140" s="51" t="s">
        <v>82</v>
      </c>
      <c r="Y140" s="49">
        <v>139</v>
      </c>
    </row>
    <row r="141" spans="1:25" x14ac:dyDescent="0.4">
      <c r="A141" s="46" t="str">
        <f>VLOOKUP(F141,M!$A$3:$B$32,2)</f>
        <v>情報科学</v>
      </c>
      <c r="B141" s="46" t="str">
        <f>IFERROR(IF(A141="","",A141&amp;COUNTIF(A$2:A141,A141)),"")</f>
        <v>情報科学29</v>
      </c>
      <c r="C141" s="51" t="s">
        <v>463</v>
      </c>
      <c r="D141" s="52">
        <v>140</v>
      </c>
      <c r="E141" s="51" t="s">
        <v>83</v>
      </c>
      <c r="F141" s="51" t="s">
        <v>22</v>
      </c>
      <c r="G141" s="51" t="s">
        <v>84</v>
      </c>
      <c r="H141" s="51" t="s">
        <v>403</v>
      </c>
      <c r="I141" s="51" t="s">
        <v>457</v>
      </c>
      <c r="J141" s="51" t="s">
        <v>3665</v>
      </c>
      <c r="K141" s="51" t="s">
        <v>3685</v>
      </c>
      <c r="L141" s="51" t="s">
        <v>131</v>
      </c>
      <c r="M141" s="51" t="s">
        <v>132</v>
      </c>
      <c r="O141" s="51" t="s">
        <v>3686</v>
      </c>
      <c r="P141" s="51" t="s">
        <v>3687</v>
      </c>
      <c r="Q141" s="52">
        <v>3800</v>
      </c>
      <c r="R141" s="52">
        <v>4180</v>
      </c>
      <c r="S141" s="51" t="s">
        <v>3688</v>
      </c>
      <c r="T141" s="51" t="s">
        <v>3664</v>
      </c>
      <c r="U141" s="51" t="s">
        <v>1902</v>
      </c>
      <c r="V141" s="51" t="s">
        <v>82</v>
      </c>
      <c r="Y141" s="49">
        <v>140</v>
      </c>
    </row>
    <row r="142" spans="1:25" x14ac:dyDescent="0.4">
      <c r="A142" s="46" t="str">
        <f>VLOOKUP(F142,M!$A$3:$B$32,2)</f>
        <v>情報科学</v>
      </c>
      <c r="B142" s="46" t="str">
        <f>IFERROR(IF(A142="","",A142&amp;COUNTIF(A$2:A142,A142)),"")</f>
        <v>情報科学30</v>
      </c>
      <c r="C142" s="51" t="s">
        <v>463</v>
      </c>
      <c r="D142" s="52">
        <v>141</v>
      </c>
      <c r="E142" s="51" t="s">
        <v>83</v>
      </c>
      <c r="F142" s="51" t="s">
        <v>22</v>
      </c>
      <c r="G142" s="51" t="s">
        <v>84</v>
      </c>
      <c r="H142" s="51" t="s">
        <v>403</v>
      </c>
      <c r="I142" s="51" t="s">
        <v>475</v>
      </c>
      <c r="J142" s="51" t="s">
        <v>3689</v>
      </c>
      <c r="K142" s="51" t="s">
        <v>3690</v>
      </c>
      <c r="L142" s="51" t="s">
        <v>417</v>
      </c>
      <c r="M142" s="51" t="s">
        <v>418</v>
      </c>
      <c r="O142" s="51" t="s">
        <v>3691</v>
      </c>
      <c r="P142" s="51" t="s">
        <v>3692</v>
      </c>
      <c r="Q142" s="52">
        <v>2200</v>
      </c>
      <c r="R142" s="52">
        <v>2420</v>
      </c>
      <c r="S142" s="51" t="s">
        <v>3693</v>
      </c>
      <c r="T142" s="51" t="s">
        <v>3166</v>
      </c>
      <c r="U142" s="51" t="s">
        <v>3694</v>
      </c>
      <c r="V142" s="51" t="s">
        <v>82</v>
      </c>
      <c r="Y142" s="49">
        <v>141</v>
      </c>
    </row>
    <row r="143" spans="1:25" x14ac:dyDescent="0.4">
      <c r="A143" s="46" t="str">
        <f>VLOOKUP(F143,M!$A$3:$B$32,2)</f>
        <v>情報科学</v>
      </c>
      <c r="B143" s="46" t="str">
        <f>IFERROR(IF(A143="","",A143&amp;COUNTIF(A$2:A143,A143)),"")</f>
        <v>情報科学31</v>
      </c>
      <c r="C143" s="51" t="s">
        <v>463</v>
      </c>
      <c r="D143" s="52">
        <v>142</v>
      </c>
      <c r="E143" s="51" t="s">
        <v>83</v>
      </c>
      <c r="F143" s="51" t="s">
        <v>22</v>
      </c>
      <c r="G143" s="51" t="s">
        <v>84</v>
      </c>
      <c r="H143" s="51" t="s">
        <v>403</v>
      </c>
      <c r="I143" s="51" t="s">
        <v>475</v>
      </c>
      <c r="J143" s="51" t="s">
        <v>3689</v>
      </c>
      <c r="K143" s="51" t="s">
        <v>3695</v>
      </c>
      <c r="L143" s="51" t="s">
        <v>155</v>
      </c>
      <c r="M143" s="51" t="s">
        <v>156</v>
      </c>
      <c r="O143" s="51" t="s">
        <v>3696</v>
      </c>
      <c r="P143" s="51" t="s">
        <v>3697</v>
      </c>
      <c r="Q143" s="52">
        <v>3000</v>
      </c>
      <c r="R143" s="52">
        <v>3300</v>
      </c>
      <c r="S143" s="51" t="s">
        <v>3698</v>
      </c>
      <c r="T143" s="51" t="s">
        <v>3098</v>
      </c>
      <c r="U143" s="51" t="s">
        <v>3699</v>
      </c>
      <c r="V143" s="51" t="s">
        <v>82</v>
      </c>
      <c r="Y143" s="49">
        <v>142</v>
      </c>
    </row>
    <row r="144" spans="1:25" x14ac:dyDescent="0.4">
      <c r="A144" s="46" t="str">
        <f>VLOOKUP(F144,M!$A$3:$B$32,2)</f>
        <v>情報科学</v>
      </c>
      <c r="B144" s="46" t="str">
        <f>IFERROR(IF(A144="","",A144&amp;COUNTIF(A$2:A144,A144)),"")</f>
        <v>情報科学32</v>
      </c>
      <c r="C144" s="51" t="s">
        <v>463</v>
      </c>
      <c r="D144" s="52">
        <v>143</v>
      </c>
      <c r="E144" s="51" t="s">
        <v>83</v>
      </c>
      <c r="F144" s="51" t="s">
        <v>22</v>
      </c>
      <c r="G144" s="51" t="s">
        <v>84</v>
      </c>
      <c r="H144" s="51" t="s">
        <v>403</v>
      </c>
      <c r="I144" s="51" t="s">
        <v>475</v>
      </c>
      <c r="J144" s="51" t="s">
        <v>3689</v>
      </c>
      <c r="K144" s="51" t="s">
        <v>3700</v>
      </c>
      <c r="L144" s="51" t="s">
        <v>426</v>
      </c>
      <c r="M144" s="51" t="s">
        <v>427</v>
      </c>
      <c r="O144" s="51" t="s">
        <v>3701</v>
      </c>
      <c r="P144" s="51" t="s">
        <v>3702</v>
      </c>
      <c r="Q144" s="52">
        <v>3600</v>
      </c>
      <c r="R144" s="52">
        <v>3960</v>
      </c>
      <c r="S144" s="51" t="s">
        <v>3703</v>
      </c>
      <c r="T144" s="51" t="s">
        <v>3200</v>
      </c>
      <c r="U144" s="51" t="s">
        <v>3704</v>
      </c>
      <c r="V144" s="51" t="s">
        <v>82</v>
      </c>
      <c r="Y144" s="49">
        <v>143</v>
      </c>
    </row>
    <row r="145" spans="1:25" x14ac:dyDescent="0.4">
      <c r="A145" s="46" t="str">
        <f>VLOOKUP(F145,M!$A$3:$B$32,2)</f>
        <v>情報科学</v>
      </c>
      <c r="B145" s="46" t="str">
        <f>IFERROR(IF(A145="","",A145&amp;COUNTIF(A$2:A145,A145)),"")</f>
        <v>情報科学33</v>
      </c>
      <c r="C145" s="51" t="s">
        <v>463</v>
      </c>
      <c r="D145" s="52">
        <v>144</v>
      </c>
      <c r="E145" s="51" t="s">
        <v>83</v>
      </c>
      <c r="F145" s="51" t="s">
        <v>22</v>
      </c>
      <c r="G145" s="51" t="s">
        <v>84</v>
      </c>
      <c r="H145" s="51" t="s">
        <v>403</v>
      </c>
      <c r="I145" s="51" t="s">
        <v>475</v>
      </c>
      <c r="J145" s="51" t="s">
        <v>3689</v>
      </c>
      <c r="K145" s="51" t="s">
        <v>3705</v>
      </c>
      <c r="L145" s="51" t="s">
        <v>426</v>
      </c>
      <c r="M145" s="51" t="s">
        <v>427</v>
      </c>
      <c r="O145" s="51" t="s">
        <v>3706</v>
      </c>
      <c r="P145" s="51" t="s">
        <v>3707</v>
      </c>
      <c r="Q145" s="52">
        <v>3800</v>
      </c>
      <c r="R145" s="52">
        <v>4180</v>
      </c>
      <c r="S145" s="51" t="s">
        <v>3708</v>
      </c>
      <c r="T145" s="51" t="s">
        <v>3103</v>
      </c>
      <c r="U145" s="51" t="s">
        <v>642</v>
      </c>
      <c r="V145" s="51" t="s">
        <v>82</v>
      </c>
      <c r="Y145" s="49">
        <v>144</v>
      </c>
    </row>
    <row r="146" spans="1:25" x14ac:dyDescent="0.4">
      <c r="A146" s="46" t="str">
        <f>VLOOKUP(F146,M!$A$3:$B$32,2)</f>
        <v>情報科学</v>
      </c>
      <c r="B146" s="46" t="str">
        <f>IFERROR(IF(A146="","",A146&amp;COUNTIF(A$2:A146,A146)),"")</f>
        <v>情報科学34</v>
      </c>
      <c r="C146" s="51" t="s">
        <v>495</v>
      </c>
      <c r="D146" s="52">
        <v>145</v>
      </c>
      <c r="E146" s="51" t="s">
        <v>83</v>
      </c>
      <c r="F146" s="51" t="s">
        <v>22</v>
      </c>
      <c r="G146" s="51" t="s">
        <v>84</v>
      </c>
      <c r="H146" s="51" t="s">
        <v>403</v>
      </c>
      <c r="I146" s="51" t="s">
        <v>475</v>
      </c>
      <c r="J146" s="51" t="s">
        <v>3689</v>
      </c>
      <c r="K146" s="51" t="s">
        <v>3709</v>
      </c>
      <c r="L146" s="51" t="s">
        <v>426</v>
      </c>
      <c r="M146" s="51" t="s">
        <v>427</v>
      </c>
      <c r="O146" s="51" t="s">
        <v>3710</v>
      </c>
      <c r="P146" s="51" t="s">
        <v>3711</v>
      </c>
      <c r="Q146" s="52">
        <v>3000</v>
      </c>
      <c r="R146" s="52">
        <v>3300</v>
      </c>
      <c r="S146" s="51" t="s">
        <v>3712</v>
      </c>
      <c r="T146" s="51" t="s">
        <v>3405</v>
      </c>
      <c r="U146" s="51" t="s">
        <v>2155</v>
      </c>
      <c r="V146" s="51" t="s">
        <v>82</v>
      </c>
      <c r="Y146" s="49">
        <v>145</v>
      </c>
    </row>
    <row r="147" spans="1:25" x14ac:dyDescent="0.4">
      <c r="A147" s="46" t="str">
        <f>VLOOKUP(F147,M!$A$3:$B$32,2)</f>
        <v>情報科学</v>
      </c>
      <c r="B147" s="46" t="str">
        <f>IFERROR(IF(A147="","",A147&amp;COUNTIF(A$2:A147,A147)),"")</f>
        <v>情報科学35</v>
      </c>
      <c r="C147" s="51" t="s">
        <v>495</v>
      </c>
      <c r="D147" s="52">
        <v>146</v>
      </c>
      <c r="E147" s="51" t="s">
        <v>83</v>
      </c>
      <c r="F147" s="51" t="s">
        <v>22</v>
      </c>
      <c r="G147" s="51" t="s">
        <v>84</v>
      </c>
      <c r="H147" s="51" t="s">
        <v>403</v>
      </c>
      <c r="I147" s="51" t="s">
        <v>475</v>
      </c>
      <c r="J147" s="51" t="s">
        <v>3689</v>
      </c>
      <c r="K147" s="51" t="s">
        <v>3713</v>
      </c>
      <c r="L147" s="51" t="s">
        <v>426</v>
      </c>
      <c r="M147" s="51" t="s">
        <v>427</v>
      </c>
      <c r="O147" s="51" t="s">
        <v>3714</v>
      </c>
      <c r="P147" s="51" t="s">
        <v>3715</v>
      </c>
      <c r="Q147" s="52">
        <v>4800</v>
      </c>
      <c r="R147" s="52">
        <v>5280</v>
      </c>
      <c r="S147" s="51" t="s">
        <v>3716</v>
      </c>
      <c r="T147" s="51" t="s">
        <v>3098</v>
      </c>
      <c r="U147" s="51" t="s">
        <v>3717</v>
      </c>
      <c r="V147" s="51" t="s">
        <v>82</v>
      </c>
      <c r="Y147" s="49">
        <v>146</v>
      </c>
    </row>
    <row r="148" spans="1:25" x14ac:dyDescent="0.4">
      <c r="A148" s="46" t="str">
        <f>VLOOKUP(F148,M!$A$3:$B$32,2)</f>
        <v>情報科学</v>
      </c>
      <c r="B148" s="46" t="str">
        <f>IFERROR(IF(A148="","",A148&amp;COUNTIF(A$2:A148,A148)),"")</f>
        <v>情報科学36</v>
      </c>
      <c r="C148" s="51" t="s">
        <v>495</v>
      </c>
      <c r="D148" s="52">
        <v>147</v>
      </c>
      <c r="E148" s="51" t="s">
        <v>83</v>
      </c>
      <c r="F148" s="51" t="s">
        <v>22</v>
      </c>
      <c r="G148" s="51" t="s">
        <v>84</v>
      </c>
      <c r="H148" s="51" t="s">
        <v>403</v>
      </c>
      <c r="I148" s="51" t="s">
        <v>475</v>
      </c>
      <c r="J148" s="51" t="s">
        <v>3689</v>
      </c>
      <c r="K148" s="51" t="s">
        <v>3718</v>
      </c>
      <c r="L148" s="51" t="s">
        <v>426</v>
      </c>
      <c r="M148" s="51" t="s">
        <v>427</v>
      </c>
      <c r="O148" s="51" t="s">
        <v>3719</v>
      </c>
      <c r="P148" s="51" t="s">
        <v>3720</v>
      </c>
      <c r="Q148" s="52">
        <v>2900</v>
      </c>
      <c r="R148" s="52">
        <v>3190</v>
      </c>
      <c r="S148" s="51" t="s">
        <v>3721</v>
      </c>
      <c r="T148" s="51" t="s">
        <v>3062</v>
      </c>
      <c r="U148" s="51" t="s">
        <v>200</v>
      </c>
      <c r="V148" s="51" t="s">
        <v>82</v>
      </c>
      <c r="Y148" s="49">
        <v>147</v>
      </c>
    </row>
    <row r="149" spans="1:25" x14ac:dyDescent="0.4">
      <c r="A149" s="46" t="str">
        <f>VLOOKUP(F149,M!$A$3:$B$32,2)</f>
        <v>情報科学</v>
      </c>
      <c r="B149" s="46" t="str">
        <f>IFERROR(IF(A149="","",A149&amp;COUNTIF(A$2:A149,A149)),"")</f>
        <v>情報科学37</v>
      </c>
      <c r="C149" s="51" t="s">
        <v>495</v>
      </c>
      <c r="D149" s="52">
        <v>148</v>
      </c>
      <c r="E149" s="51" t="s">
        <v>83</v>
      </c>
      <c r="F149" s="51" t="s">
        <v>22</v>
      </c>
      <c r="G149" s="51" t="s">
        <v>84</v>
      </c>
      <c r="H149" s="51" t="s">
        <v>403</v>
      </c>
      <c r="I149" s="51" t="s">
        <v>475</v>
      </c>
      <c r="J149" s="51" t="s">
        <v>3689</v>
      </c>
      <c r="K149" s="51" t="s">
        <v>3722</v>
      </c>
      <c r="L149" s="51" t="s">
        <v>426</v>
      </c>
      <c r="M149" s="51" t="s">
        <v>427</v>
      </c>
      <c r="O149" s="51" t="s">
        <v>3723</v>
      </c>
      <c r="P149" s="51" t="s">
        <v>3724</v>
      </c>
      <c r="Q149" s="54">
        <v>5200</v>
      </c>
      <c r="R149" s="52">
        <v>5720</v>
      </c>
      <c r="S149" s="51" t="s">
        <v>3725</v>
      </c>
      <c r="T149" s="51" t="s">
        <v>3103</v>
      </c>
      <c r="U149" s="51" t="s">
        <v>3726</v>
      </c>
      <c r="V149" s="51" t="s">
        <v>82</v>
      </c>
      <c r="Y149" s="49">
        <v>148</v>
      </c>
    </row>
    <row r="150" spans="1:25" x14ac:dyDescent="0.4">
      <c r="A150" s="46" t="str">
        <f>VLOOKUP(F150,M!$A$3:$B$32,2)</f>
        <v>情報科学</v>
      </c>
      <c r="B150" s="46" t="str">
        <f>IFERROR(IF(A150="","",A150&amp;COUNTIF(A$2:A150,A150)),"")</f>
        <v>情報科学38</v>
      </c>
      <c r="C150" s="51" t="s">
        <v>495</v>
      </c>
      <c r="D150" s="52">
        <v>149</v>
      </c>
      <c r="E150" s="51" t="s">
        <v>83</v>
      </c>
      <c r="F150" s="51" t="s">
        <v>22</v>
      </c>
      <c r="G150" s="51" t="s">
        <v>84</v>
      </c>
      <c r="H150" s="51" t="s">
        <v>403</v>
      </c>
      <c r="I150" s="51" t="s">
        <v>475</v>
      </c>
      <c r="J150" s="51" t="s">
        <v>3689</v>
      </c>
      <c r="K150" s="51" t="s">
        <v>3727</v>
      </c>
      <c r="L150" s="51" t="s">
        <v>426</v>
      </c>
      <c r="M150" s="51" t="s">
        <v>427</v>
      </c>
      <c r="O150" s="51" t="s">
        <v>3728</v>
      </c>
      <c r="P150" s="51" t="s">
        <v>3729</v>
      </c>
      <c r="Q150" s="52">
        <v>3800</v>
      </c>
      <c r="R150" s="52">
        <v>4180</v>
      </c>
      <c r="S150" s="51" t="s">
        <v>3730</v>
      </c>
      <c r="T150" s="51" t="s">
        <v>3103</v>
      </c>
      <c r="U150" s="51" t="s">
        <v>3731</v>
      </c>
      <c r="V150" s="51" t="s">
        <v>82</v>
      </c>
      <c r="Y150" s="49">
        <v>149</v>
      </c>
    </row>
    <row r="151" spans="1:25" x14ac:dyDescent="0.4">
      <c r="A151" s="46" t="str">
        <f>VLOOKUP(F151,M!$A$3:$B$32,2)</f>
        <v>情報科学</v>
      </c>
      <c r="B151" s="46" t="str">
        <f>IFERROR(IF(A151="","",A151&amp;COUNTIF(A$2:A151,A151)),"")</f>
        <v>情報科学39</v>
      </c>
      <c r="C151" s="51" t="s">
        <v>495</v>
      </c>
      <c r="D151" s="52">
        <v>150</v>
      </c>
      <c r="E151" s="51" t="s">
        <v>83</v>
      </c>
      <c r="F151" s="51" t="s">
        <v>22</v>
      </c>
      <c r="G151" s="51" t="s">
        <v>84</v>
      </c>
      <c r="H151" s="51" t="s">
        <v>403</v>
      </c>
      <c r="I151" s="51" t="s">
        <v>475</v>
      </c>
      <c r="J151" s="51" t="s">
        <v>3689</v>
      </c>
      <c r="K151" s="51" t="s">
        <v>3732</v>
      </c>
      <c r="L151" s="51" t="s">
        <v>426</v>
      </c>
      <c r="M151" s="51" t="s">
        <v>427</v>
      </c>
      <c r="O151" s="51" t="s">
        <v>3733</v>
      </c>
      <c r="P151" s="51" t="s">
        <v>3734</v>
      </c>
      <c r="Q151" s="52">
        <v>3800</v>
      </c>
      <c r="R151" s="52">
        <v>4180</v>
      </c>
      <c r="S151" s="51" t="s">
        <v>3735</v>
      </c>
      <c r="T151" s="51" t="s">
        <v>3166</v>
      </c>
      <c r="U151" s="51" t="s">
        <v>3736</v>
      </c>
      <c r="V151" s="51" t="s">
        <v>82</v>
      </c>
      <c r="Y151" s="49">
        <v>150</v>
      </c>
    </row>
    <row r="152" spans="1:25" x14ac:dyDescent="0.4">
      <c r="A152" s="46" t="str">
        <f>VLOOKUP(F152,M!$A$3:$B$32,2)</f>
        <v>情報科学</v>
      </c>
      <c r="B152" s="46" t="str">
        <f>IFERROR(IF(A152="","",A152&amp;COUNTIF(A$2:A152,A152)),"")</f>
        <v>情報科学40</v>
      </c>
      <c r="C152" s="51" t="s">
        <v>495</v>
      </c>
      <c r="D152" s="52">
        <v>151</v>
      </c>
      <c r="E152" s="51" t="s">
        <v>83</v>
      </c>
      <c r="F152" s="51" t="s">
        <v>22</v>
      </c>
      <c r="G152" s="51" t="s">
        <v>84</v>
      </c>
      <c r="H152" s="51" t="s">
        <v>403</v>
      </c>
      <c r="I152" s="51" t="s">
        <v>475</v>
      </c>
      <c r="J152" s="51" t="s">
        <v>3689</v>
      </c>
      <c r="K152" s="51" t="s">
        <v>3737</v>
      </c>
      <c r="L152" s="51" t="s">
        <v>426</v>
      </c>
      <c r="M152" s="51" t="s">
        <v>427</v>
      </c>
      <c r="O152" s="51" t="s">
        <v>3738</v>
      </c>
      <c r="P152" s="51" t="s">
        <v>3739</v>
      </c>
      <c r="Q152" s="52">
        <v>4500</v>
      </c>
      <c r="R152" s="52">
        <v>4950</v>
      </c>
      <c r="S152" s="51" t="s">
        <v>3740</v>
      </c>
      <c r="T152" s="51" t="s">
        <v>3098</v>
      </c>
      <c r="U152" s="51" t="s">
        <v>3741</v>
      </c>
      <c r="V152" s="51" t="s">
        <v>82</v>
      </c>
      <c r="Y152" s="49">
        <v>151</v>
      </c>
    </row>
    <row r="153" spans="1:25" x14ac:dyDescent="0.4">
      <c r="A153" s="46" t="str">
        <f>VLOOKUP(F153,M!$A$3:$B$32,2)</f>
        <v>情報科学</v>
      </c>
      <c r="B153" s="46" t="str">
        <f>IFERROR(IF(A153="","",A153&amp;COUNTIF(A$2:A153,A153)),"")</f>
        <v>情報科学41</v>
      </c>
      <c r="C153" s="51" t="s">
        <v>495</v>
      </c>
      <c r="D153" s="52">
        <v>152</v>
      </c>
      <c r="E153" s="51" t="s">
        <v>83</v>
      </c>
      <c r="F153" s="51" t="s">
        <v>22</v>
      </c>
      <c r="G153" s="51" t="s">
        <v>84</v>
      </c>
      <c r="H153" s="51" t="s">
        <v>403</v>
      </c>
      <c r="I153" s="51" t="s">
        <v>475</v>
      </c>
      <c r="J153" s="51" t="s">
        <v>3689</v>
      </c>
      <c r="K153" s="51" t="s">
        <v>3742</v>
      </c>
      <c r="L153" s="51" t="s">
        <v>426</v>
      </c>
      <c r="M153" s="51" t="s">
        <v>427</v>
      </c>
      <c r="O153" s="51" t="s">
        <v>3743</v>
      </c>
      <c r="P153" s="51" t="s">
        <v>3744</v>
      </c>
      <c r="Q153" s="52">
        <v>3900</v>
      </c>
      <c r="R153" s="52">
        <v>4290</v>
      </c>
      <c r="S153" s="51" t="s">
        <v>3745</v>
      </c>
      <c r="T153" s="51" t="s">
        <v>3103</v>
      </c>
      <c r="U153" s="51" t="s">
        <v>1843</v>
      </c>
      <c r="V153" s="51" t="s">
        <v>82</v>
      </c>
      <c r="Y153" s="49">
        <v>152</v>
      </c>
    </row>
    <row r="154" spans="1:25" x14ac:dyDescent="0.4">
      <c r="A154" s="46" t="str">
        <f>VLOOKUP(F154,M!$A$3:$B$32,2)</f>
        <v>情報科学</v>
      </c>
      <c r="B154" s="46" t="str">
        <f>IFERROR(IF(A154="","",A154&amp;COUNTIF(A$2:A154,A154)),"")</f>
        <v>情報科学42</v>
      </c>
      <c r="C154" s="51" t="s">
        <v>495</v>
      </c>
      <c r="D154" s="52">
        <v>153</v>
      </c>
      <c r="E154" s="51" t="s">
        <v>83</v>
      </c>
      <c r="F154" s="51" t="s">
        <v>22</v>
      </c>
      <c r="G154" s="51" t="s">
        <v>84</v>
      </c>
      <c r="H154" s="51" t="s">
        <v>403</v>
      </c>
      <c r="I154" s="51" t="s">
        <v>475</v>
      </c>
      <c r="J154" s="51" t="s">
        <v>3689</v>
      </c>
      <c r="K154" s="51" t="s">
        <v>3746</v>
      </c>
      <c r="L154" s="51" t="s">
        <v>426</v>
      </c>
      <c r="M154" s="51" t="s">
        <v>427</v>
      </c>
      <c r="O154" s="51" t="s">
        <v>3747</v>
      </c>
      <c r="P154" s="51" t="s">
        <v>3748</v>
      </c>
      <c r="Q154" s="52">
        <v>2800</v>
      </c>
      <c r="R154" s="52">
        <v>3080</v>
      </c>
      <c r="S154" s="51" t="s">
        <v>3749</v>
      </c>
      <c r="T154" s="51" t="s">
        <v>3121</v>
      </c>
      <c r="U154" s="51" t="s">
        <v>742</v>
      </c>
      <c r="V154" s="51" t="s">
        <v>82</v>
      </c>
      <c r="Y154" s="49">
        <v>153</v>
      </c>
    </row>
    <row r="155" spans="1:25" x14ac:dyDescent="0.4">
      <c r="A155" s="46" t="str">
        <f>VLOOKUP(F155,M!$A$3:$B$32,2)</f>
        <v>情報科学</v>
      </c>
      <c r="B155" s="46" t="str">
        <f>IFERROR(IF(A155="","",A155&amp;COUNTIF(A$2:A155,A155)),"")</f>
        <v>情報科学43</v>
      </c>
      <c r="C155" s="51" t="s">
        <v>495</v>
      </c>
      <c r="D155" s="52">
        <v>154</v>
      </c>
      <c r="E155" s="51" t="s">
        <v>83</v>
      </c>
      <c r="F155" s="51" t="s">
        <v>22</v>
      </c>
      <c r="G155" s="51" t="s">
        <v>84</v>
      </c>
      <c r="H155" s="51" t="s">
        <v>403</v>
      </c>
      <c r="I155" s="51" t="s">
        <v>475</v>
      </c>
      <c r="J155" s="51" t="s">
        <v>3689</v>
      </c>
      <c r="K155" s="51" t="s">
        <v>3750</v>
      </c>
      <c r="L155" s="51" t="s">
        <v>426</v>
      </c>
      <c r="M155" s="51" t="s">
        <v>427</v>
      </c>
      <c r="O155" s="51" t="s">
        <v>3751</v>
      </c>
      <c r="P155" s="51" t="s">
        <v>3752</v>
      </c>
      <c r="Q155" s="52">
        <v>3400</v>
      </c>
      <c r="R155" s="52">
        <v>3740</v>
      </c>
      <c r="S155" s="51" t="s">
        <v>3753</v>
      </c>
      <c r="T155" s="51" t="s">
        <v>3200</v>
      </c>
      <c r="U155" s="51" t="s">
        <v>1859</v>
      </c>
      <c r="V155" s="51" t="s">
        <v>82</v>
      </c>
      <c r="Y155" s="49">
        <v>154</v>
      </c>
    </row>
    <row r="156" spans="1:25" x14ac:dyDescent="0.4">
      <c r="A156" s="46" t="str">
        <f>VLOOKUP(F156,M!$A$3:$B$32,2)</f>
        <v>情報科学</v>
      </c>
      <c r="B156" s="46" t="str">
        <f>IFERROR(IF(A156="","",A156&amp;COUNTIF(A$2:A156,A156)),"")</f>
        <v>情報科学44</v>
      </c>
      <c r="C156" s="51" t="s">
        <v>495</v>
      </c>
      <c r="D156" s="52">
        <v>155</v>
      </c>
      <c r="E156" s="51" t="s">
        <v>83</v>
      </c>
      <c r="F156" s="51" t="s">
        <v>22</v>
      </c>
      <c r="G156" s="51" t="s">
        <v>84</v>
      </c>
      <c r="H156" s="51" t="s">
        <v>403</v>
      </c>
      <c r="I156" s="51" t="s">
        <v>475</v>
      </c>
      <c r="J156" s="51" t="s">
        <v>3689</v>
      </c>
      <c r="K156" s="51" t="s">
        <v>3754</v>
      </c>
      <c r="L156" s="51" t="s">
        <v>426</v>
      </c>
      <c r="M156" s="51" t="s">
        <v>427</v>
      </c>
      <c r="O156" s="51" t="s">
        <v>3755</v>
      </c>
      <c r="P156" s="51" t="s">
        <v>3756</v>
      </c>
      <c r="Q156" s="52">
        <v>3000</v>
      </c>
      <c r="R156" s="52">
        <v>3300</v>
      </c>
      <c r="S156" s="51" t="s">
        <v>3757</v>
      </c>
      <c r="T156" s="51" t="s">
        <v>3067</v>
      </c>
      <c r="U156" s="51" t="s">
        <v>394</v>
      </c>
      <c r="V156" s="51" t="s">
        <v>82</v>
      </c>
      <c r="Y156" s="49">
        <v>155</v>
      </c>
    </row>
    <row r="157" spans="1:25" x14ac:dyDescent="0.4">
      <c r="A157" s="46" t="str">
        <f>VLOOKUP(F157,M!$A$3:$B$32,2)</f>
        <v>情報科学</v>
      </c>
      <c r="B157" s="46" t="str">
        <f>IFERROR(IF(A157="","",A157&amp;COUNTIF(A$2:A157,A157)),"")</f>
        <v>情報科学45</v>
      </c>
      <c r="C157" s="51" t="s">
        <v>495</v>
      </c>
      <c r="D157" s="52">
        <v>156</v>
      </c>
      <c r="E157" s="51" t="s">
        <v>83</v>
      </c>
      <c r="F157" s="51" t="s">
        <v>22</v>
      </c>
      <c r="G157" s="51" t="s">
        <v>84</v>
      </c>
      <c r="H157" s="51" t="s">
        <v>403</v>
      </c>
      <c r="I157" s="51" t="s">
        <v>475</v>
      </c>
      <c r="J157" s="51" t="s">
        <v>3689</v>
      </c>
      <c r="K157" s="51" t="s">
        <v>3758</v>
      </c>
      <c r="L157" s="51" t="s">
        <v>105</v>
      </c>
      <c r="M157" s="51" t="s">
        <v>106</v>
      </c>
      <c r="O157" s="51" t="s">
        <v>3759</v>
      </c>
      <c r="P157" s="51" t="s">
        <v>3760</v>
      </c>
      <c r="Q157" s="52">
        <v>2700</v>
      </c>
      <c r="R157" s="52">
        <v>2970</v>
      </c>
      <c r="S157" s="51" t="s">
        <v>3761</v>
      </c>
      <c r="T157" s="51" t="s">
        <v>3098</v>
      </c>
      <c r="U157" s="51" t="s">
        <v>2623</v>
      </c>
      <c r="V157" s="51" t="s">
        <v>82</v>
      </c>
      <c r="Y157" s="49">
        <v>156</v>
      </c>
    </row>
    <row r="158" spans="1:25" x14ac:dyDescent="0.4">
      <c r="A158" s="46" t="str">
        <f>VLOOKUP(F158,M!$A$3:$B$32,2)</f>
        <v>情報科学</v>
      </c>
      <c r="B158" s="46" t="str">
        <f>IFERROR(IF(A158="","",A158&amp;COUNTIF(A$2:A158,A158)),"")</f>
        <v>情報科学46</v>
      </c>
      <c r="C158" s="51" t="s">
        <v>495</v>
      </c>
      <c r="D158" s="52">
        <v>157</v>
      </c>
      <c r="E158" s="51" t="s">
        <v>83</v>
      </c>
      <c r="F158" s="51" t="s">
        <v>22</v>
      </c>
      <c r="G158" s="51" t="s">
        <v>84</v>
      </c>
      <c r="H158" s="51" t="s">
        <v>403</v>
      </c>
      <c r="I158" s="51" t="s">
        <v>475</v>
      </c>
      <c r="J158" s="51" t="s">
        <v>3689</v>
      </c>
      <c r="K158" s="51" t="s">
        <v>3762</v>
      </c>
      <c r="L158" s="51" t="s">
        <v>122</v>
      </c>
      <c r="M158" s="51" t="s">
        <v>123</v>
      </c>
      <c r="O158" s="55" t="s">
        <v>3763</v>
      </c>
      <c r="P158" s="51" t="s">
        <v>3764</v>
      </c>
      <c r="Q158" s="52">
        <v>2800</v>
      </c>
      <c r="R158" s="52">
        <v>3080</v>
      </c>
      <c r="S158" s="51" t="s">
        <v>3765</v>
      </c>
      <c r="T158" s="51" t="s">
        <v>3078</v>
      </c>
      <c r="U158" s="51" t="s">
        <v>414</v>
      </c>
      <c r="V158" s="51" t="s">
        <v>82</v>
      </c>
      <c r="Y158" s="49">
        <v>157</v>
      </c>
    </row>
    <row r="159" spans="1:25" x14ac:dyDescent="0.4">
      <c r="A159" s="46" t="str">
        <f>VLOOKUP(F159,M!$A$3:$B$32,2)</f>
        <v>総記・科学一般</v>
      </c>
      <c r="B159" s="46" t="str">
        <f>IFERROR(IF(A159="","",A159&amp;COUNTIF(A$2:A159,A159)),"")</f>
        <v>総記・科学一般1</v>
      </c>
      <c r="C159" s="51" t="s">
        <v>495</v>
      </c>
      <c r="D159" s="52">
        <v>158</v>
      </c>
      <c r="E159" s="51" t="s">
        <v>83</v>
      </c>
      <c r="F159" s="51" t="s">
        <v>24</v>
      </c>
      <c r="G159" s="51" t="s">
        <v>84</v>
      </c>
      <c r="H159" s="51" t="s">
        <v>506</v>
      </c>
      <c r="K159" s="51" t="s">
        <v>3766</v>
      </c>
      <c r="L159" s="51" t="s">
        <v>155</v>
      </c>
      <c r="M159" s="51" t="s">
        <v>156</v>
      </c>
      <c r="O159" s="51" t="s">
        <v>3767</v>
      </c>
      <c r="P159" s="51" t="s">
        <v>3768</v>
      </c>
      <c r="Q159" s="52">
        <v>2000</v>
      </c>
      <c r="R159" s="52">
        <v>2200</v>
      </c>
      <c r="S159" s="51" t="s">
        <v>3769</v>
      </c>
      <c r="T159" s="51" t="s">
        <v>3121</v>
      </c>
      <c r="U159" s="51" t="s">
        <v>1408</v>
      </c>
      <c r="V159" s="51" t="s">
        <v>82</v>
      </c>
      <c r="Y159" s="49">
        <v>158</v>
      </c>
    </row>
    <row r="160" spans="1:25" x14ac:dyDescent="0.4">
      <c r="A160" s="46" t="str">
        <f>VLOOKUP(F160,M!$A$3:$B$32,2)</f>
        <v>総記・科学一般</v>
      </c>
      <c r="B160" s="46" t="str">
        <f>IFERROR(IF(A160="","",A160&amp;COUNTIF(A$2:A160,A160)),"")</f>
        <v>総記・科学一般2</v>
      </c>
      <c r="C160" s="51" t="s">
        <v>495</v>
      </c>
      <c r="D160" s="52">
        <v>159</v>
      </c>
      <c r="E160" s="51" t="s">
        <v>83</v>
      </c>
      <c r="F160" s="51" t="s">
        <v>24</v>
      </c>
      <c r="G160" s="51" t="s">
        <v>84</v>
      </c>
      <c r="H160" s="51" t="s">
        <v>506</v>
      </c>
      <c r="K160" s="51" t="s">
        <v>3770</v>
      </c>
      <c r="L160" s="51" t="s">
        <v>155</v>
      </c>
      <c r="M160" s="51" t="s">
        <v>156</v>
      </c>
      <c r="O160" s="55" t="s">
        <v>3771</v>
      </c>
      <c r="P160" s="51" t="s">
        <v>3772</v>
      </c>
      <c r="Q160" s="52">
        <v>2400</v>
      </c>
      <c r="R160" s="52">
        <v>2640</v>
      </c>
      <c r="S160" s="51" t="s">
        <v>3773</v>
      </c>
      <c r="T160" s="51" t="s">
        <v>3103</v>
      </c>
      <c r="U160" s="51" t="s">
        <v>3774</v>
      </c>
      <c r="V160" s="51" t="s">
        <v>82</v>
      </c>
      <c r="Y160" s="49">
        <v>159</v>
      </c>
    </row>
    <row r="161" spans="1:25" x14ac:dyDescent="0.4">
      <c r="A161" s="46" t="str">
        <f>VLOOKUP(F161,M!$A$3:$B$32,2)</f>
        <v>総記・科学一般</v>
      </c>
      <c r="B161" s="46" t="str">
        <f>IFERROR(IF(A161="","",A161&amp;COUNTIF(A$2:A161,A161)),"")</f>
        <v>総記・科学一般3</v>
      </c>
      <c r="C161" s="51" t="s">
        <v>515</v>
      </c>
      <c r="D161" s="52">
        <v>160</v>
      </c>
      <c r="E161" s="51" t="s">
        <v>83</v>
      </c>
      <c r="F161" s="51" t="s">
        <v>24</v>
      </c>
      <c r="G161" s="51" t="s">
        <v>84</v>
      </c>
      <c r="H161" s="51" t="s">
        <v>506</v>
      </c>
      <c r="K161" s="51" t="s">
        <v>3775</v>
      </c>
      <c r="L161" s="51" t="s">
        <v>615</v>
      </c>
      <c r="M161" s="51" t="s">
        <v>616</v>
      </c>
      <c r="O161" s="51" t="s">
        <v>3776</v>
      </c>
      <c r="P161" s="51" t="s">
        <v>3777</v>
      </c>
      <c r="Q161" s="52">
        <v>9000</v>
      </c>
      <c r="R161" s="52">
        <v>9900</v>
      </c>
      <c r="S161" s="51" t="s">
        <v>3778</v>
      </c>
      <c r="T161" s="51" t="s">
        <v>3166</v>
      </c>
      <c r="U161" s="51" t="s">
        <v>175</v>
      </c>
      <c r="V161" s="51" t="s">
        <v>82</v>
      </c>
      <c r="Y161" s="49">
        <v>160</v>
      </c>
    </row>
    <row r="162" spans="1:25" x14ac:dyDescent="0.4">
      <c r="A162" s="46" t="str">
        <f>VLOOKUP(F162,M!$A$3:$B$32,2)</f>
        <v>総記・科学一般</v>
      </c>
      <c r="B162" s="46" t="str">
        <f>IFERROR(IF(A162="","",A162&amp;COUNTIF(A$2:A162,A162)),"")</f>
        <v>総記・科学一般4</v>
      </c>
      <c r="C162" s="51" t="s">
        <v>515</v>
      </c>
      <c r="D162" s="52">
        <v>161</v>
      </c>
      <c r="E162" s="51" t="s">
        <v>83</v>
      </c>
      <c r="F162" s="55" t="s">
        <v>24</v>
      </c>
      <c r="G162" s="51" t="s">
        <v>84</v>
      </c>
      <c r="H162" s="55" t="s">
        <v>506</v>
      </c>
      <c r="K162" s="51" t="s">
        <v>3779</v>
      </c>
      <c r="L162" s="51" t="s">
        <v>841</v>
      </c>
      <c r="M162" s="51" t="s">
        <v>842</v>
      </c>
      <c r="O162" s="51" t="s">
        <v>3780</v>
      </c>
      <c r="P162" s="51" t="s">
        <v>3781</v>
      </c>
      <c r="Q162" s="52">
        <v>3000</v>
      </c>
      <c r="R162" s="52">
        <v>3300</v>
      </c>
      <c r="S162" s="51" t="s">
        <v>3782</v>
      </c>
      <c r="T162" s="51" t="s">
        <v>3067</v>
      </c>
      <c r="U162" s="51" t="s">
        <v>1189</v>
      </c>
      <c r="V162" s="51" t="s">
        <v>82</v>
      </c>
      <c r="Y162" s="49">
        <v>161</v>
      </c>
    </row>
    <row r="163" spans="1:25" x14ac:dyDescent="0.4">
      <c r="A163" s="46" t="str">
        <f>VLOOKUP(F163,M!$A$3:$B$32,2)</f>
        <v>総記・科学一般</v>
      </c>
      <c r="B163" s="46" t="str">
        <f>IFERROR(IF(A163="","",A163&amp;COUNTIF(A$2:A163,A163)),"")</f>
        <v>総記・科学一般5</v>
      </c>
      <c r="C163" s="51" t="s">
        <v>515</v>
      </c>
      <c r="D163" s="52">
        <v>162</v>
      </c>
      <c r="E163" s="51" t="s">
        <v>83</v>
      </c>
      <c r="F163" s="51" t="s">
        <v>24</v>
      </c>
      <c r="G163" s="51" t="s">
        <v>84</v>
      </c>
      <c r="H163" s="51" t="s">
        <v>506</v>
      </c>
      <c r="K163" s="51" t="s">
        <v>3783</v>
      </c>
      <c r="L163" s="51" t="s">
        <v>657</v>
      </c>
      <c r="M163" s="51" t="s">
        <v>658</v>
      </c>
      <c r="O163" s="51" t="s">
        <v>3784</v>
      </c>
      <c r="P163" s="51" t="s">
        <v>3785</v>
      </c>
      <c r="Q163" s="52">
        <v>2000</v>
      </c>
      <c r="R163" s="52">
        <v>2200</v>
      </c>
      <c r="S163" s="51" t="s">
        <v>3786</v>
      </c>
      <c r="T163" s="51" t="s">
        <v>3664</v>
      </c>
      <c r="U163" s="51" t="s">
        <v>3787</v>
      </c>
      <c r="V163" s="51" t="s">
        <v>82</v>
      </c>
      <c r="Y163" s="49">
        <v>162</v>
      </c>
    </row>
    <row r="164" spans="1:25" x14ac:dyDescent="0.4">
      <c r="A164" s="46" t="str">
        <f>VLOOKUP(F164,M!$A$3:$B$32,2)</f>
        <v>総記・科学一般</v>
      </c>
      <c r="B164" s="46" t="str">
        <f>IFERROR(IF(A164="","",A164&amp;COUNTIF(A$2:A164,A164)),"")</f>
        <v>総記・科学一般6</v>
      </c>
      <c r="C164" s="51" t="s">
        <v>515</v>
      </c>
      <c r="D164" s="52">
        <v>163</v>
      </c>
      <c r="E164" s="51" t="s">
        <v>83</v>
      </c>
      <c r="F164" s="51" t="s">
        <v>24</v>
      </c>
      <c r="G164" s="51" t="s">
        <v>84</v>
      </c>
      <c r="H164" s="51" t="s">
        <v>506</v>
      </c>
      <c r="K164" s="51" t="s">
        <v>3788</v>
      </c>
      <c r="L164" s="51" t="s">
        <v>657</v>
      </c>
      <c r="M164" s="51" t="s">
        <v>658</v>
      </c>
      <c r="O164" s="51" t="s">
        <v>3789</v>
      </c>
      <c r="P164" s="51" t="s">
        <v>3790</v>
      </c>
      <c r="Q164" s="52">
        <v>4200</v>
      </c>
      <c r="R164" s="52">
        <v>4620</v>
      </c>
      <c r="S164" s="51" t="s">
        <v>3791</v>
      </c>
      <c r="T164" s="51" t="s">
        <v>3211</v>
      </c>
      <c r="U164" s="51" t="s">
        <v>3792</v>
      </c>
      <c r="V164" s="51" t="s">
        <v>82</v>
      </c>
      <c r="Y164" s="49">
        <v>163</v>
      </c>
    </row>
    <row r="165" spans="1:25" x14ac:dyDescent="0.4">
      <c r="A165" s="46" t="str">
        <f>VLOOKUP(F165,M!$A$3:$B$32,2)</f>
        <v>総記・科学一般</v>
      </c>
      <c r="B165" s="46" t="str">
        <f>IFERROR(IF(A165="","",A165&amp;COUNTIF(A$2:A165,A165)),"")</f>
        <v>総記・科学一般7</v>
      </c>
      <c r="C165" s="51" t="s">
        <v>515</v>
      </c>
      <c r="D165" s="52">
        <v>164</v>
      </c>
      <c r="E165" s="51" t="s">
        <v>83</v>
      </c>
      <c r="F165" s="51" t="s">
        <v>24</v>
      </c>
      <c r="G165" s="51" t="s">
        <v>84</v>
      </c>
      <c r="H165" s="51" t="s">
        <v>506</v>
      </c>
      <c r="K165" s="51" t="s">
        <v>3793</v>
      </c>
      <c r="L165" s="51" t="s">
        <v>212</v>
      </c>
      <c r="M165" s="51" t="s">
        <v>213</v>
      </c>
      <c r="O165" s="51" t="s">
        <v>3794</v>
      </c>
      <c r="P165" s="51" t="s">
        <v>3795</v>
      </c>
      <c r="Q165" s="52">
        <v>3500</v>
      </c>
      <c r="R165" s="52">
        <v>3850</v>
      </c>
      <c r="S165" s="51" t="s">
        <v>3796</v>
      </c>
      <c r="T165" s="51" t="s">
        <v>3103</v>
      </c>
      <c r="U165" s="51" t="s">
        <v>760</v>
      </c>
      <c r="V165" s="51" t="s">
        <v>82</v>
      </c>
      <c r="Y165" s="49">
        <v>164</v>
      </c>
    </row>
    <row r="166" spans="1:25" x14ac:dyDescent="0.4">
      <c r="A166" s="46" t="str">
        <f>VLOOKUP(F166,M!$A$3:$B$32,2)</f>
        <v>哲学・思想・言語</v>
      </c>
      <c r="B166" s="46" t="str">
        <f>IFERROR(IF(A166="","",A166&amp;COUNTIF(A$2:A166,A166)),"")</f>
        <v>哲学・思想・言語1</v>
      </c>
      <c r="C166" s="51" t="s">
        <v>515</v>
      </c>
      <c r="D166" s="52">
        <v>165</v>
      </c>
      <c r="E166" s="51" t="s">
        <v>83</v>
      </c>
      <c r="F166" s="51" t="s">
        <v>28</v>
      </c>
      <c r="G166" s="51" t="s">
        <v>84</v>
      </c>
      <c r="H166" s="51" t="s">
        <v>539</v>
      </c>
      <c r="K166" s="51" t="s">
        <v>3797</v>
      </c>
      <c r="L166" s="51" t="s">
        <v>545</v>
      </c>
      <c r="M166" s="51" t="s">
        <v>546</v>
      </c>
      <c r="O166" s="51" t="s">
        <v>3798</v>
      </c>
      <c r="P166" s="51" t="s">
        <v>3799</v>
      </c>
      <c r="Q166" s="52">
        <v>7000</v>
      </c>
      <c r="R166" s="52">
        <v>7700</v>
      </c>
      <c r="S166" s="51" t="s">
        <v>3800</v>
      </c>
      <c r="T166" s="51" t="s">
        <v>3200</v>
      </c>
      <c r="U166" s="51" t="s">
        <v>723</v>
      </c>
      <c r="V166" s="51" t="s">
        <v>82</v>
      </c>
      <c r="Y166" s="49">
        <v>165</v>
      </c>
    </row>
    <row r="167" spans="1:25" x14ac:dyDescent="0.4">
      <c r="A167" s="46" t="str">
        <f>VLOOKUP(F167,M!$A$3:$B$32,2)</f>
        <v>哲学・思想・言語</v>
      </c>
      <c r="B167" s="46" t="str">
        <f>IFERROR(IF(A167="","",A167&amp;COUNTIF(A$2:A167,A167)),"")</f>
        <v>哲学・思想・言語2</v>
      </c>
      <c r="C167" s="51" t="s">
        <v>515</v>
      </c>
      <c r="D167" s="52">
        <v>166</v>
      </c>
      <c r="E167" s="51" t="s">
        <v>83</v>
      </c>
      <c r="F167" s="51" t="s">
        <v>28</v>
      </c>
      <c r="G167" s="51" t="s">
        <v>84</v>
      </c>
      <c r="H167" s="51" t="s">
        <v>539</v>
      </c>
      <c r="K167" s="51" t="s">
        <v>3801</v>
      </c>
      <c r="L167" s="51" t="s">
        <v>646</v>
      </c>
      <c r="M167" s="51" t="s">
        <v>647</v>
      </c>
      <c r="O167" s="55" t="s">
        <v>3802</v>
      </c>
      <c r="P167" s="51" t="s">
        <v>3803</v>
      </c>
      <c r="Q167" s="52">
        <v>2500</v>
      </c>
      <c r="R167" s="52">
        <v>2750</v>
      </c>
      <c r="S167" s="51" t="s">
        <v>3804</v>
      </c>
      <c r="T167" s="51" t="s">
        <v>3288</v>
      </c>
      <c r="U167" s="51" t="s">
        <v>3805</v>
      </c>
      <c r="V167" s="51" t="s">
        <v>82</v>
      </c>
      <c r="Y167" s="49">
        <v>166</v>
      </c>
    </row>
    <row r="168" spans="1:25" x14ac:dyDescent="0.4">
      <c r="A168" s="46" t="str">
        <f>VLOOKUP(F168,M!$A$3:$B$32,2)</f>
        <v>哲学・思想・言語</v>
      </c>
      <c r="B168" s="46" t="str">
        <f>IFERROR(IF(A168="","",A168&amp;COUNTIF(A$2:A168,A168)),"")</f>
        <v>哲学・思想・言語3</v>
      </c>
      <c r="C168" s="51" t="s">
        <v>515</v>
      </c>
      <c r="D168" s="52">
        <v>167</v>
      </c>
      <c r="E168" s="51" t="s">
        <v>83</v>
      </c>
      <c r="F168" s="51" t="s">
        <v>28</v>
      </c>
      <c r="G168" s="51" t="s">
        <v>84</v>
      </c>
      <c r="H168" s="51" t="s">
        <v>539</v>
      </c>
      <c r="K168" s="51" t="s">
        <v>3806</v>
      </c>
      <c r="L168" s="51" t="s">
        <v>105</v>
      </c>
      <c r="M168" s="51" t="s">
        <v>106</v>
      </c>
      <c r="O168" s="51" t="s">
        <v>3807</v>
      </c>
      <c r="P168" s="51" t="s">
        <v>3808</v>
      </c>
      <c r="Q168" s="52">
        <v>4000</v>
      </c>
      <c r="R168" s="52">
        <v>4400</v>
      </c>
      <c r="S168" s="51" t="s">
        <v>3809</v>
      </c>
      <c r="T168" s="51" t="s">
        <v>3103</v>
      </c>
      <c r="U168" s="51" t="s">
        <v>642</v>
      </c>
      <c r="V168" s="51" t="s">
        <v>82</v>
      </c>
      <c r="Y168" s="49">
        <v>167</v>
      </c>
    </row>
    <row r="169" spans="1:25" x14ac:dyDescent="0.4">
      <c r="A169" s="46" t="str">
        <f>VLOOKUP(F169,M!$A$3:$B$32,2)</f>
        <v>哲学・思想・言語</v>
      </c>
      <c r="B169" s="46" t="str">
        <f>IFERROR(IF(A169="","",A169&amp;COUNTIF(A$2:A169,A169)),"")</f>
        <v>哲学・思想・言語4</v>
      </c>
      <c r="C169" s="51" t="s">
        <v>515</v>
      </c>
      <c r="D169" s="52">
        <v>168</v>
      </c>
      <c r="E169" s="51" t="s">
        <v>83</v>
      </c>
      <c r="F169" s="51" t="s">
        <v>28</v>
      </c>
      <c r="G169" s="51" t="s">
        <v>84</v>
      </c>
      <c r="H169" s="51" t="s">
        <v>539</v>
      </c>
      <c r="K169" s="51" t="s">
        <v>3810</v>
      </c>
      <c r="L169" s="51" t="s">
        <v>820</v>
      </c>
      <c r="M169" s="51" t="s">
        <v>821</v>
      </c>
      <c r="O169" s="51" t="s">
        <v>3811</v>
      </c>
      <c r="P169" s="51" t="s">
        <v>3812</v>
      </c>
      <c r="Q169" s="52">
        <v>4800</v>
      </c>
      <c r="R169" s="52">
        <v>5280</v>
      </c>
      <c r="S169" s="51" t="s">
        <v>3813</v>
      </c>
      <c r="T169" s="51" t="s">
        <v>3121</v>
      </c>
      <c r="U169" s="51" t="s">
        <v>558</v>
      </c>
      <c r="V169" s="51" t="s">
        <v>82</v>
      </c>
      <c r="Y169" s="49">
        <v>168</v>
      </c>
    </row>
    <row r="170" spans="1:25" x14ac:dyDescent="0.4">
      <c r="A170" s="46" t="str">
        <f>VLOOKUP(F170,M!$A$3:$B$32,2)</f>
        <v>哲学・思想・言語</v>
      </c>
      <c r="B170" s="46" t="str">
        <f>IFERROR(IF(A170="","",A170&amp;COUNTIF(A$2:A170,A170)),"")</f>
        <v>哲学・思想・言語5</v>
      </c>
      <c r="C170" s="51" t="s">
        <v>515</v>
      </c>
      <c r="D170" s="52">
        <v>169</v>
      </c>
      <c r="E170" s="51" t="s">
        <v>83</v>
      </c>
      <c r="F170" s="51" t="s">
        <v>28</v>
      </c>
      <c r="G170" s="51" t="s">
        <v>84</v>
      </c>
      <c r="H170" s="51" t="s">
        <v>539</v>
      </c>
      <c r="K170" s="51" t="s">
        <v>3814</v>
      </c>
      <c r="L170" s="51" t="s">
        <v>551</v>
      </c>
      <c r="M170" s="51" t="s">
        <v>552</v>
      </c>
      <c r="O170" s="51" t="s">
        <v>3815</v>
      </c>
      <c r="P170" s="51" t="s">
        <v>3816</v>
      </c>
      <c r="Q170" s="52">
        <v>4000</v>
      </c>
      <c r="R170" s="52">
        <v>4400</v>
      </c>
      <c r="S170" s="51" t="s">
        <v>3817</v>
      </c>
      <c r="T170" s="51" t="s">
        <v>3405</v>
      </c>
      <c r="U170" s="51" t="s">
        <v>914</v>
      </c>
      <c r="V170" s="51" t="s">
        <v>82</v>
      </c>
      <c r="Y170" s="49">
        <v>169</v>
      </c>
    </row>
    <row r="171" spans="1:25" x14ac:dyDescent="0.4">
      <c r="A171" s="46" t="str">
        <f>VLOOKUP(F171,M!$A$3:$B$32,2)</f>
        <v>哲学・思想・言語</v>
      </c>
      <c r="B171" s="46" t="str">
        <f>IFERROR(IF(A171="","",A171&amp;COUNTIF(A$2:A171,A171)),"")</f>
        <v>哲学・思想・言語6</v>
      </c>
      <c r="C171" s="51" t="s">
        <v>515</v>
      </c>
      <c r="D171" s="52">
        <v>170</v>
      </c>
      <c r="E171" s="51" t="s">
        <v>83</v>
      </c>
      <c r="F171" s="51" t="s">
        <v>28</v>
      </c>
      <c r="G171" s="51" t="s">
        <v>84</v>
      </c>
      <c r="H171" s="51" t="s">
        <v>539</v>
      </c>
      <c r="K171" s="51" t="s">
        <v>3818</v>
      </c>
      <c r="L171" s="51" t="s">
        <v>551</v>
      </c>
      <c r="M171" s="51" t="s">
        <v>552</v>
      </c>
      <c r="O171" s="51" t="s">
        <v>3819</v>
      </c>
      <c r="P171" s="51" t="s">
        <v>3820</v>
      </c>
      <c r="Q171" s="52">
        <v>5500</v>
      </c>
      <c r="R171" s="52">
        <v>6050</v>
      </c>
      <c r="S171" s="51" t="s">
        <v>3821</v>
      </c>
      <c r="T171" s="51" t="s">
        <v>3405</v>
      </c>
      <c r="U171" s="51" t="s">
        <v>975</v>
      </c>
      <c r="V171" s="51" t="s">
        <v>82</v>
      </c>
      <c r="Y171" s="49">
        <v>170</v>
      </c>
    </row>
    <row r="172" spans="1:25" x14ac:dyDescent="0.4">
      <c r="A172" s="46" t="str">
        <f>VLOOKUP(F172,M!$A$3:$B$32,2)</f>
        <v>哲学・思想・言語</v>
      </c>
      <c r="B172" s="46" t="str">
        <f>IFERROR(IF(A172="","",A172&amp;COUNTIF(A$2:A172,A172)),"")</f>
        <v>哲学・思想・言語7</v>
      </c>
      <c r="C172" s="51" t="s">
        <v>515</v>
      </c>
      <c r="D172" s="52">
        <v>171</v>
      </c>
      <c r="E172" s="51" t="s">
        <v>83</v>
      </c>
      <c r="F172" s="51" t="s">
        <v>28</v>
      </c>
      <c r="G172" s="51" t="s">
        <v>84</v>
      </c>
      <c r="H172" s="51" t="s">
        <v>539</v>
      </c>
      <c r="K172" s="51" t="s">
        <v>3822</v>
      </c>
      <c r="L172" s="51" t="s">
        <v>551</v>
      </c>
      <c r="M172" s="51" t="s">
        <v>552</v>
      </c>
      <c r="O172" s="51" t="s">
        <v>3823</v>
      </c>
      <c r="P172" s="51" t="s">
        <v>3824</v>
      </c>
      <c r="Q172" s="52">
        <v>9900</v>
      </c>
      <c r="R172" s="52">
        <v>10890</v>
      </c>
      <c r="S172" s="51" t="s">
        <v>3825</v>
      </c>
      <c r="T172" s="51" t="s">
        <v>3166</v>
      </c>
      <c r="U172" s="51" t="s">
        <v>860</v>
      </c>
      <c r="V172" s="51" t="s">
        <v>82</v>
      </c>
      <c r="Y172" s="49">
        <v>171</v>
      </c>
    </row>
    <row r="173" spans="1:25" x14ac:dyDescent="0.4">
      <c r="A173" s="46" t="str">
        <f>VLOOKUP(F173,M!$A$3:$B$32,2)</f>
        <v>哲学・思想・言語</v>
      </c>
      <c r="B173" s="46" t="str">
        <f>IFERROR(IF(A173="","",A173&amp;COUNTIF(A$2:A173,A173)),"")</f>
        <v>哲学・思想・言語8</v>
      </c>
      <c r="C173" s="51" t="s">
        <v>515</v>
      </c>
      <c r="D173" s="52">
        <v>172</v>
      </c>
      <c r="E173" s="51" t="s">
        <v>83</v>
      </c>
      <c r="F173" s="51" t="s">
        <v>28</v>
      </c>
      <c r="G173" s="51" t="s">
        <v>84</v>
      </c>
      <c r="H173" s="51" t="s">
        <v>539</v>
      </c>
      <c r="K173" s="51" t="s">
        <v>3826</v>
      </c>
      <c r="L173" s="51" t="s">
        <v>551</v>
      </c>
      <c r="M173" s="51" t="s">
        <v>552</v>
      </c>
      <c r="O173" s="51" t="s">
        <v>3827</v>
      </c>
      <c r="P173" s="51" t="s">
        <v>3828</v>
      </c>
      <c r="Q173" s="52">
        <v>5100</v>
      </c>
      <c r="R173" s="52">
        <v>5610</v>
      </c>
      <c r="S173" s="51" t="s">
        <v>3829</v>
      </c>
      <c r="T173" s="51" t="s">
        <v>3405</v>
      </c>
      <c r="U173" s="51" t="s">
        <v>3830</v>
      </c>
      <c r="V173" s="51" t="s">
        <v>82</v>
      </c>
      <c r="Y173" s="49">
        <v>172</v>
      </c>
    </row>
    <row r="174" spans="1:25" x14ac:dyDescent="0.4">
      <c r="A174" s="46" t="str">
        <f>VLOOKUP(F174,M!$A$3:$B$32,2)</f>
        <v>哲学・思想・言語</v>
      </c>
      <c r="B174" s="46" t="str">
        <f>IFERROR(IF(A174="","",A174&amp;COUNTIF(A$2:A174,A174)),"")</f>
        <v>哲学・思想・言語9</v>
      </c>
      <c r="C174" s="51" t="s">
        <v>515</v>
      </c>
      <c r="D174" s="52">
        <v>173</v>
      </c>
      <c r="E174" s="51" t="s">
        <v>83</v>
      </c>
      <c r="F174" s="51" t="s">
        <v>28</v>
      </c>
      <c r="G174" s="51" t="s">
        <v>84</v>
      </c>
      <c r="H174" s="51" t="s">
        <v>539</v>
      </c>
      <c r="K174" s="51" t="s">
        <v>3831</v>
      </c>
      <c r="L174" s="51" t="s">
        <v>345</v>
      </c>
      <c r="M174" s="51" t="s">
        <v>346</v>
      </c>
      <c r="O174" s="51" t="s">
        <v>3832</v>
      </c>
      <c r="P174" s="51" t="s">
        <v>3833</v>
      </c>
      <c r="Q174" s="54">
        <v>22000</v>
      </c>
      <c r="R174" s="52">
        <v>24200</v>
      </c>
      <c r="S174" s="51" t="s">
        <v>3834</v>
      </c>
      <c r="T174" s="51" t="s">
        <v>3288</v>
      </c>
      <c r="U174" s="51" t="s">
        <v>3835</v>
      </c>
      <c r="V174" s="51" t="s">
        <v>82</v>
      </c>
      <c r="Y174" s="49">
        <v>173</v>
      </c>
    </row>
    <row r="175" spans="1:25" x14ac:dyDescent="0.4">
      <c r="A175" s="46" t="str">
        <f>VLOOKUP(F175,M!$A$3:$B$32,2)</f>
        <v>哲学・思想・言語</v>
      </c>
      <c r="B175" s="46" t="str">
        <f>IFERROR(IF(A175="","",A175&amp;COUNTIF(A$2:A175,A175)),"")</f>
        <v>哲学・思想・言語10</v>
      </c>
      <c r="C175" s="51" t="s">
        <v>553</v>
      </c>
      <c r="D175" s="52">
        <v>174</v>
      </c>
      <c r="E175" s="51" t="s">
        <v>83</v>
      </c>
      <c r="F175" s="51" t="s">
        <v>28</v>
      </c>
      <c r="G175" s="51" t="s">
        <v>84</v>
      </c>
      <c r="H175" s="51" t="s">
        <v>539</v>
      </c>
      <c r="K175" s="51" t="s">
        <v>3836</v>
      </c>
      <c r="L175" s="51" t="s">
        <v>579</v>
      </c>
      <c r="M175" s="51" t="s">
        <v>580</v>
      </c>
      <c r="O175" s="51" t="s">
        <v>3837</v>
      </c>
      <c r="P175" s="51" t="s">
        <v>3838</v>
      </c>
      <c r="Q175" s="52">
        <v>4800</v>
      </c>
      <c r="R175" s="52">
        <v>5280</v>
      </c>
      <c r="S175" s="51" t="s">
        <v>3839</v>
      </c>
      <c r="T175" s="51" t="s">
        <v>3166</v>
      </c>
      <c r="U175" s="51" t="s">
        <v>3840</v>
      </c>
      <c r="V175" s="51" t="s">
        <v>82</v>
      </c>
      <c r="Y175" s="49">
        <v>174</v>
      </c>
    </row>
    <row r="176" spans="1:25" x14ac:dyDescent="0.4">
      <c r="A176" s="46" t="str">
        <f>VLOOKUP(F176,M!$A$3:$B$32,2)</f>
        <v>哲学・思想・言語</v>
      </c>
      <c r="B176" s="46" t="str">
        <f>IFERROR(IF(A176="","",A176&amp;COUNTIF(A$2:A176,A176)),"")</f>
        <v>哲学・思想・言語11</v>
      </c>
      <c r="C176" s="51" t="s">
        <v>553</v>
      </c>
      <c r="D176" s="52">
        <v>175</v>
      </c>
      <c r="E176" s="51" t="s">
        <v>83</v>
      </c>
      <c r="F176" s="51" t="s">
        <v>28</v>
      </c>
      <c r="G176" s="51" t="s">
        <v>84</v>
      </c>
      <c r="H176" s="51" t="s">
        <v>539</v>
      </c>
      <c r="K176" s="51" t="s">
        <v>3841</v>
      </c>
      <c r="L176" s="51" t="s">
        <v>592</v>
      </c>
      <c r="M176" s="51" t="s">
        <v>593</v>
      </c>
      <c r="O176" s="51" t="s">
        <v>3842</v>
      </c>
      <c r="P176" s="51" t="s">
        <v>3843</v>
      </c>
      <c r="Q176" s="52">
        <v>5000</v>
      </c>
      <c r="R176" s="52">
        <v>5500</v>
      </c>
      <c r="S176" s="51" t="s">
        <v>3844</v>
      </c>
      <c r="T176" s="51" t="s">
        <v>3200</v>
      </c>
      <c r="U176" s="51" t="s">
        <v>3845</v>
      </c>
      <c r="V176" s="51" t="s">
        <v>82</v>
      </c>
      <c r="Y176" s="49">
        <v>175</v>
      </c>
    </row>
    <row r="177" spans="1:25" x14ac:dyDescent="0.4">
      <c r="A177" s="46" t="str">
        <f>VLOOKUP(F177,M!$A$3:$B$32,2)</f>
        <v>哲学・思想・言語</v>
      </c>
      <c r="B177" s="46" t="str">
        <f>IFERROR(IF(A177="","",A177&amp;COUNTIF(A$2:A177,A177)),"")</f>
        <v>哲学・思想・言語12</v>
      </c>
      <c r="C177" s="51" t="s">
        <v>553</v>
      </c>
      <c r="D177" s="52">
        <v>176</v>
      </c>
      <c r="E177" s="51" t="s">
        <v>83</v>
      </c>
      <c r="F177" s="51" t="s">
        <v>28</v>
      </c>
      <c r="G177" s="51" t="s">
        <v>84</v>
      </c>
      <c r="H177" s="51" t="s">
        <v>539</v>
      </c>
      <c r="K177" s="51" t="s">
        <v>3846</v>
      </c>
      <c r="L177" s="51" t="s">
        <v>615</v>
      </c>
      <c r="M177" s="51" t="s">
        <v>616</v>
      </c>
      <c r="O177" s="51" t="s">
        <v>3847</v>
      </c>
      <c r="P177" s="51" t="s">
        <v>3848</v>
      </c>
      <c r="Q177" s="52">
        <v>4700</v>
      </c>
      <c r="R177" s="52">
        <v>5170</v>
      </c>
      <c r="S177" s="51" t="s">
        <v>3849</v>
      </c>
      <c r="T177" s="51" t="s">
        <v>3405</v>
      </c>
      <c r="U177" s="51" t="s">
        <v>3850</v>
      </c>
      <c r="V177" s="51" t="s">
        <v>82</v>
      </c>
      <c r="Y177" s="49">
        <v>176</v>
      </c>
    </row>
    <row r="178" spans="1:25" x14ac:dyDescent="0.4">
      <c r="A178" s="46" t="str">
        <f>VLOOKUP(F178,M!$A$3:$B$32,2)</f>
        <v>哲学・思想・言語</v>
      </c>
      <c r="B178" s="46" t="str">
        <f>IFERROR(IF(A178="","",A178&amp;COUNTIF(A$2:A178,A178)),"")</f>
        <v>哲学・思想・言語13</v>
      </c>
      <c r="C178" s="51" t="s">
        <v>553</v>
      </c>
      <c r="D178" s="52">
        <v>177</v>
      </c>
      <c r="E178" s="51" t="s">
        <v>83</v>
      </c>
      <c r="F178" s="51" t="s">
        <v>28</v>
      </c>
      <c r="G178" s="51" t="s">
        <v>84</v>
      </c>
      <c r="H178" s="51" t="s">
        <v>539</v>
      </c>
      <c r="K178" s="51" t="s">
        <v>3851</v>
      </c>
      <c r="L178" s="51" t="s">
        <v>633</v>
      </c>
      <c r="M178" s="51" t="s">
        <v>634</v>
      </c>
      <c r="O178" s="51" t="s">
        <v>3852</v>
      </c>
      <c r="P178" s="51" t="s">
        <v>3853</v>
      </c>
      <c r="Q178" s="52">
        <v>5000</v>
      </c>
      <c r="R178" s="52">
        <v>5500</v>
      </c>
      <c r="S178" s="51" t="s">
        <v>3854</v>
      </c>
      <c r="T178" s="51" t="s">
        <v>3121</v>
      </c>
      <c r="U178" s="51" t="s">
        <v>2089</v>
      </c>
      <c r="V178" s="51" t="s">
        <v>82</v>
      </c>
      <c r="Y178" s="49">
        <v>177</v>
      </c>
    </row>
    <row r="179" spans="1:25" x14ac:dyDescent="0.4">
      <c r="A179" s="46" t="str">
        <f>VLOOKUP(F179,M!$A$3:$B$32,2)</f>
        <v>哲学・思想・言語</v>
      </c>
      <c r="B179" s="46" t="str">
        <f>IFERROR(IF(A179="","",A179&amp;COUNTIF(A$2:A179,A179)),"")</f>
        <v>哲学・思想・言語14</v>
      </c>
      <c r="C179" s="51" t="s">
        <v>553</v>
      </c>
      <c r="D179" s="52">
        <v>178</v>
      </c>
      <c r="E179" s="51" t="s">
        <v>83</v>
      </c>
      <c r="F179" s="51" t="s">
        <v>28</v>
      </c>
      <c r="G179" s="51" t="s">
        <v>84</v>
      </c>
      <c r="H179" s="51" t="s">
        <v>539</v>
      </c>
      <c r="K179" s="51" t="s">
        <v>3855</v>
      </c>
      <c r="L179" s="51" t="s">
        <v>633</v>
      </c>
      <c r="M179" s="51" t="s">
        <v>634</v>
      </c>
      <c r="O179" s="51" t="s">
        <v>3856</v>
      </c>
      <c r="P179" s="51" t="s">
        <v>3857</v>
      </c>
      <c r="Q179" s="52">
        <v>4000</v>
      </c>
      <c r="R179" s="52">
        <v>4400</v>
      </c>
      <c r="S179" s="51" t="s">
        <v>3858</v>
      </c>
      <c r="T179" s="51" t="s">
        <v>3405</v>
      </c>
      <c r="U179" s="51" t="s">
        <v>170</v>
      </c>
      <c r="V179" s="51" t="s">
        <v>82</v>
      </c>
      <c r="Y179" s="49">
        <v>178</v>
      </c>
    </row>
    <row r="180" spans="1:25" x14ac:dyDescent="0.4">
      <c r="A180" s="46" t="str">
        <f>VLOOKUP(F180,M!$A$3:$B$32,2)</f>
        <v>哲学・思想・言語</v>
      </c>
      <c r="B180" s="46" t="str">
        <f>IFERROR(IF(A180="","",A180&amp;COUNTIF(A$2:A180,A180)),"")</f>
        <v>哲学・思想・言語15</v>
      </c>
      <c r="C180" s="51" t="s">
        <v>553</v>
      </c>
      <c r="D180" s="52">
        <v>179</v>
      </c>
      <c r="E180" s="51" t="s">
        <v>83</v>
      </c>
      <c r="F180" s="51" t="s">
        <v>28</v>
      </c>
      <c r="G180" s="51" t="s">
        <v>84</v>
      </c>
      <c r="H180" s="51" t="s">
        <v>539</v>
      </c>
      <c r="L180" s="51" t="s">
        <v>861</v>
      </c>
      <c r="M180" s="51" t="s">
        <v>862</v>
      </c>
      <c r="O180" s="55" t="s">
        <v>3859</v>
      </c>
      <c r="P180" s="51" t="s">
        <v>3860</v>
      </c>
      <c r="Q180" s="52">
        <v>13500</v>
      </c>
      <c r="R180" s="52">
        <v>14850</v>
      </c>
      <c r="S180" s="51" t="s">
        <v>3861</v>
      </c>
      <c r="T180" s="51" t="s">
        <v>3288</v>
      </c>
      <c r="U180" s="51" t="s">
        <v>3862</v>
      </c>
      <c r="V180" s="51" t="s">
        <v>129</v>
      </c>
      <c r="Y180" s="49">
        <v>179</v>
      </c>
    </row>
    <row r="181" spans="1:25" x14ac:dyDescent="0.4">
      <c r="A181" s="46" t="str">
        <f>VLOOKUP(F181,M!$A$3:$B$32,2)</f>
        <v>哲学・思想・言語</v>
      </c>
      <c r="B181" s="46" t="str">
        <f>IFERROR(IF(A181="","",A181&amp;COUNTIF(A$2:A181,A181)),"")</f>
        <v>哲学・思想・言語16</v>
      </c>
      <c r="C181" s="51" t="s">
        <v>553</v>
      </c>
      <c r="D181" s="52">
        <v>180</v>
      </c>
      <c r="E181" s="51" t="s">
        <v>83</v>
      </c>
      <c r="F181" s="51" t="s">
        <v>28</v>
      </c>
      <c r="G181" s="51" t="s">
        <v>84</v>
      </c>
      <c r="H181" s="51" t="s">
        <v>539</v>
      </c>
      <c r="K181" s="51" t="s">
        <v>3863</v>
      </c>
      <c r="L181" s="51" t="s">
        <v>635</v>
      </c>
      <c r="M181" s="51" t="s">
        <v>636</v>
      </c>
      <c r="O181" s="51" t="s">
        <v>3864</v>
      </c>
      <c r="P181" s="51" t="s">
        <v>3865</v>
      </c>
      <c r="Q181" s="52">
        <v>8800</v>
      </c>
      <c r="R181" s="52">
        <v>9680</v>
      </c>
      <c r="S181" s="51" t="s">
        <v>3866</v>
      </c>
      <c r="T181" s="51" t="s">
        <v>3103</v>
      </c>
      <c r="U181" s="51" t="s">
        <v>3867</v>
      </c>
      <c r="V181" s="51" t="s">
        <v>82</v>
      </c>
      <c r="Y181" s="49">
        <v>180</v>
      </c>
    </row>
    <row r="182" spans="1:25" x14ac:dyDescent="0.4">
      <c r="A182" s="46" t="str">
        <f>VLOOKUP(F182,M!$A$3:$B$32,2)</f>
        <v>哲学・思想・言語</v>
      </c>
      <c r="B182" s="46" t="str">
        <f>IFERROR(IF(A182="","",A182&amp;COUNTIF(A$2:A182,A182)),"")</f>
        <v>哲学・思想・言語17</v>
      </c>
      <c r="C182" s="51" t="s">
        <v>553</v>
      </c>
      <c r="D182" s="52">
        <v>181</v>
      </c>
      <c r="E182" s="51" t="s">
        <v>83</v>
      </c>
      <c r="F182" s="51" t="s">
        <v>28</v>
      </c>
      <c r="G182" s="51" t="s">
        <v>84</v>
      </c>
      <c r="H182" s="51" t="s">
        <v>539</v>
      </c>
      <c r="K182" s="51" t="s">
        <v>3868</v>
      </c>
      <c r="L182" s="51" t="s">
        <v>637</v>
      </c>
      <c r="M182" s="51" t="s">
        <v>638</v>
      </c>
      <c r="O182" s="51" t="s">
        <v>3869</v>
      </c>
      <c r="P182" s="51" t="s">
        <v>3870</v>
      </c>
      <c r="Q182" s="52">
        <v>6200</v>
      </c>
      <c r="R182" s="52">
        <v>6820</v>
      </c>
      <c r="S182" s="51" t="s">
        <v>3871</v>
      </c>
      <c r="T182" s="51" t="s">
        <v>3067</v>
      </c>
      <c r="U182" s="51" t="s">
        <v>2276</v>
      </c>
      <c r="V182" s="51" t="s">
        <v>82</v>
      </c>
      <c r="Y182" s="49">
        <v>181</v>
      </c>
    </row>
    <row r="183" spans="1:25" x14ac:dyDescent="0.4">
      <c r="A183" s="46" t="str">
        <f>VLOOKUP(F183,M!$A$3:$B$32,2)</f>
        <v>哲学・思想・言語</v>
      </c>
      <c r="B183" s="46" t="str">
        <f>IFERROR(IF(A183="","",A183&amp;COUNTIF(A$2:A183,A183)),"")</f>
        <v>哲学・思想・言語18</v>
      </c>
      <c r="C183" s="51" t="s">
        <v>553</v>
      </c>
      <c r="D183" s="52">
        <v>182</v>
      </c>
      <c r="E183" s="51" t="s">
        <v>83</v>
      </c>
      <c r="F183" s="51" t="s">
        <v>28</v>
      </c>
      <c r="G183" s="51" t="s">
        <v>84</v>
      </c>
      <c r="H183" s="51" t="s">
        <v>539</v>
      </c>
      <c r="K183" s="51" t="s">
        <v>3872</v>
      </c>
      <c r="L183" s="51" t="s">
        <v>637</v>
      </c>
      <c r="M183" s="51" t="s">
        <v>638</v>
      </c>
      <c r="O183" s="51" t="s">
        <v>3873</v>
      </c>
      <c r="P183" s="51" t="s">
        <v>3874</v>
      </c>
      <c r="Q183" s="52">
        <v>5000</v>
      </c>
      <c r="R183" s="52">
        <v>5500</v>
      </c>
      <c r="S183" s="51" t="s">
        <v>3875</v>
      </c>
      <c r="T183" s="51" t="s">
        <v>3121</v>
      </c>
      <c r="U183" s="51" t="s">
        <v>1115</v>
      </c>
      <c r="V183" s="51" t="s">
        <v>82</v>
      </c>
      <c r="Y183" s="49">
        <v>182</v>
      </c>
    </row>
    <row r="184" spans="1:25" x14ac:dyDescent="0.4">
      <c r="A184" s="46" t="str">
        <f>VLOOKUP(F184,M!$A$3:$B$32,2)</f>
        <v>哲学・思想・言語</v>
      </c>
      <c r="B184" s="46" t="str">
        <f>IFERROR(IF(A184="","",A184&amp;COUNTIF(A$2:A184,A184)),"")</f>
        <v>哲学・思想・言語19</v>
      </c>
      <c r="C184" s="51" t="s">
        <v>553</v>
      </c>
      <c r="D184" s="52">
        <v>183</v>
      </c>
      <c r="E184" s="51" t="s">
        <v>83</v>
      </c>
      <c r="F184" s="51" t="s">
        <v>28</v>
      </c>
      <c r="G184" s="51" t="s">
        <v>84</v>
      </c>
      <c r="H184" s="51" t="s">
        <v>539</v>
      </c>
      <c r="K184" s="51" t="s">
        <v>3876</v>
      </c>
      <c r="L184" s="51" t="s">
        <v>637</v>
      </c>
      <c r="M184" s="51" t="s">
        <v>638</v>
      </c>
      <c r="O184" s="51" t="s">
        <v>3877</v>
      </c>
      <c r="P184" s="51" t="s">
        <v>3878</v>
      </c>
      <c r="Q184" s="52">
        <v>9000</v>
      </c>
      <c r="R184" s="52">
        <v>9900</v>
      </c>
      <c r="S184" s="51" t="s">
        <v>3879</v>
      </c>
      <c r="T184" s="51" t="s">
        <v>3062</v>
      </c>
      <c r="U184" s="51" t="s">
        <v>2763</v>
      </c>
      <c r="V184" s="51" t="s">
        <v>82</v>
      </c>
      <c r="Y184" s="49">
        <v>183</v>
      </c>
    </row>
    <row r="185" spans="1:25" x14ac:dyDescent="0.4">
      <c r="A185" s="46" t="str">
        <f>VLOOKUP(F185,M!$A$3:$B$32,2)</f>
        <v>哲学・思想・言語</v>
      </c>
      <c r="B185" s="46" t="str">
        <f>IFERROR(IF(A185="","",A185&amp;COUNTIF(A$2:A185,A185)),"")</f>
        <v>哲学・思想・言語20</v>
      </c>
      <c r="C185" s="51" t="s">
        <v>553</v>
      </c>
      <c r="D185" s="52">
        <v>184</v>
      </c>
      <c r="E185" s="51" t="s">
        <v>83</v>
      </c>
      <c r="F185" s="51" t="s">
        <v>28</v>
      </c>
      <c r="G185" s="51" t="s">
        <v>84</v>
      </c>
      <c r="H185" s="51" t="s">
        <v>539</v>
      </c>
      <c r="K185" s="51" t="s">
        <v>3880</v>
      </c>
      <c r="L185" s="51" t="s">
        <v>637</v>
      </c>
      <c r="M185" s="51" t="s">
        <v>638</v>
      </c>
      <c r="O185" s="51" t="s">
        <v>3881</v>
      </c>
      <c r="P185" s="51" t="s">
        <v>3882</v>
      </c>
      <c r="Q185" s="52">
        <v>10000</v>
      </c>
      <c r="R185" s="52">
        <v>11000</v>
      </c>
      <c r="S185" s="51" t="s">
        <v>3883</v>
      </c>
      <c r="T185" s="51" t="s">
        <v>3103</v>
      </c>
      <c r="U185" s="51" t="s">
        <v>3884</v>
      </c>
      <c r="V185" s="51" t="s">
        <v>82</v>
      </c>
      <c r="Y185" s="49">
        <v>184</v>
      </c>
    </row>
    <row r="186" spans="1:25" x14ac:dyDescent="0.4">
      <c r="A186" s="46" t="str">
        <f>VLOOKUP(F186,M!$A$3:$B$32,2)</f>
        <v>哲学・思想・言語</v>
      </c>
      <c r="B186" s="46" t="str">
        <f>IFERROR(IF(A186="","",A186&amp;COUNTIF(A$2:A186,A186)),"")</f>
        <v>哲学・思想・言語21</v>
      </c>
      <c r="C186" s="51" t="s">
        <v>553</v>
      </c>
      <c r="D186" s="52">
        <v>185</v>
      </c>
      <c r="E186" s="51" t="s">
        <v>83</v>
      </c>
      <c r="F186" s="51" t="s">
        <v>28</v>
      </c>
      <c r="G186" s="51" t="s">
        <v>84</v>
      </c>
      <c r="H186" s="51" t="s">
        <v>539</v>
      </c>
      <c r="K186" s="51" t="s">
        <v>3885</v>
      </c>
      <c r="L186" s="51" t="s">
        <v>637</v>
      </c>
      <c r="M186" s="51" t="s">
        <v>638</v>
      </c>
      <c r="O186" s="51" t="s">
        <v>3886</v>
      </c>
      <c r="P186" s="51" t="s">
        <v>3887</v>
      </c>
      <c r="Q186" s="52">
        <v>7800</v>
      </c>
      <c r="R186" s="52">
        <v>8580</v>
      </c>
      <c r="S186" s="51" t="s">
        <v>3888</v>
      </c>
      <c r="T186" s="51" t="s">
        <v>3103</v>
      </c>
      <c r="U186" s="51" t="s">
        <v>149</v>
      </c>
      <c r="V186" s="51" t="s">
        <v>82</v>
      </c>
      <c r="Y186" s="49">
        <v>185</v>
      </c>
    </row>
    <row r="187" spans="1:25" x14ac:dyDescent="0.4">
      <c r="A187" s="46" t="str">
        <f>VLOOKUP(F187,M!$A$3:$B$32,2)</f>
        <v>哲学・思想・言語</v>
      </c>
      <c r="B187" s="46" t="str">
        <f>IFERROR(IF(A187="","",A187&amp;COUNTIF(A$2:A187,A187)),"")</f>
        <v>哲学・思想・言語22</v>
      </c>
      <c r="C187" s="51" t="s">
        <v>553</v>
      </c>
      <c r="D187" s="52">
        <v>186</v>
      </c>
      <c r="E187" s="51" t="s">
        <v>83</v>
      </c>
      <c r="F187" s="51" t="s">
        <v>28</v>
      </c>
      <c r="G187" s="51" t="s">
        <v>84</v>
      </c>
      <c r="H187" s="51" t="s">
        <v>539</v>
      </c>
      <c r="K187" s="51" t="s">
        <v>3889</v>
      </c>
      <c r="L187" s="51" t="s">
        <v>637</v>
      </c>
      <c r="M187" s="51" t="s">
        <v>638</v>
      </c>
      <c r="O187" s="51" t="s">
        <v>3890</v>
      </c>
      <c r="P187" s="51" t="s">
        <v>2043</v>
      </c>
      <c r="Q187" s="52">
        <v>5200</v>
      </c>
      <c r="R187" s="52">
        <v>5720</v>
      </c>
      <c r="S187" s="51" t="s">
        <v>3891</v>
      </c>
      <c r="T187" s="51" t="s">
        <v>3067</v>
      </c>
      <c r="U187" s="51" t="s">
        <v>200</v>
      </c>
      <c r="V187" s="51" t="s">
        <v>82</v>
      </c>
      <c r="Y187" s="49">
        <v>186</v>
      </c>
    </row>
    <row r="188" spans="1:25" x14ac:dyDescent="0.4">
      <c r="A188" s="46" t="str">
        <f>VLOOKUP(F188,M!$A$3:$B$32,2)</f>
        <v>哲学・思想・言語</v>
      </c>
      <c r="B188" s="46" t="str">
        <f>IFERROR(IF(A188="","",A188&amp;COUNTIF(A$2:A188,A188)),"")</f>
        <v>哲学・思想・言語23</v>
      </c>
      <c r="C188" s="51" t="s">
        <v>553</v>
      </c>
      <c r="D188" s="52">
        <v>187</v>
      </c>
      <c r="E188" s="51" t="s">
        <v>83</v>
      </c>
      <c r="F188" s="51" t="s">
        <v>28</v>
      </c>
      <c r="G188" s="51" t="s">
        <v>84</v>
      </c>
      <c r="H188" s="51" t="s">
        <v>539</v>
      </c>
      <c r="K188" s="51" t="s">
        <v>3892</v>
      </c>
      <c r="L188" s="51" t="s">
        <v>637</v>
      </c>
      <c r="M188" s="51" t="s">
        <v>638</v>
      </c>
      <c r="O188" s="51" t="s">
        <v>3893</v>
      </c>
      <c r="P188" s="51" t="s">
        <v>3894</v>
      </c>
      <c r="Q188" s="52">
        <v>9600</v>
      </c>
      <c r="R188" s="52">
        <v>10560</v>
      </c>
      <c r="S188" s="51" t="s">
        <v>3895</v>
      </c>
      <c r="T188" s="51" t="s">
        <v>3405</v>
      </c>
      <c r="U188" s="51" t="s">
        <v>1218</v>
      </c>
      <c r="V188" s="51" t="s">
        <v>82</v>
      </c>
      <c r="Y188" s="49">
        <v>187</v>
      </c>
    </row>
    <row r="189" spans="1:25" x14ac:dyDescent="0.4">
      <c r="A189" s="46" t="str">
        <f>VLOOKUP(F189,M!$A$3:$B$32,2)</f>
        <v>哲学・思想・言語</v>
      </c>
      <c r="B189" s="46" t="str">
        <f>IFERROR(IF(A189="","",A189&amp;COUNTIF(A$2:A189,A189)),"")</f>
        <v>哲学・思想・言語24</v>
      </c>
      <c r="C189" s="51" t="s">
        <v>553</v>
      </c>
      <c r="D189" s="52">
        <v>188</v>
      </c>
      <c r="E189" s="51" t="s">
        <v>83</v>
      </c>
      <c r="F189" s="51" t="s">
        <v>28</v>
      </c>
      <c r="G189" s="51" t="s">
        <v>84</v>
      </c>
      <c r="H189" s="51" t="s">
        <v>539</v>
      </c>
      <c r="K189" s="51" t="s">
        <v>3896</v>
      </c>
      <c r="L189" s="51" t="s">
        <v>659</v>
      </c>
      <c r="M189" s="51" t="s">
        <v>660</v>
      </c>
      <c r="O189" s="51" t="s">
        <v>3897</v>
      </c>
      <c r="P189" s="51" t="s">
        <v>3898</v>
      </c>
      <c r="Q189" s="52">
        <v>8000</v>
      </c>
      <c r="R189" s="52">
        <v>8800</v>
      </c>
      <c r="S189" s="51" t="s">
        <v>3899</v>
      </c>
      <c r="T189" s="51" t="s">
        <v>3131</v>
      </c>
      <c r="U189" s="51" t="s">
        <v>1575</v>
      </c>
      <c r="V189" s="51" t="s">
        <v>82</v>
      </c>
      <c r="Y189" s="49">
        <v>188</v>
      </c>
    </row>
    <row r="190" spans="1:25" x14ac:dyDescent="0.4">
      <c r="A190" s="46" t="str">
        <f>VLOOKUP(F190,M!$A$3:$B$32,2)</f>
        <v>哲学・思想・言語</v>
      </c>
      <c r="B190" s="46" t="str">
        <f>IFERROR(IF(A190="","",A190&amp;COUNTIF(A$2:A190,A190)),"")</f>
        <v>哲学・思想・言語25</v>
      </c>
      <c r="C190" s="51" t="s">
        <v>553</v>
      </c>
      <c r="D190" s="52">
        <v>189</v>
      </c>
      <c r="E190" s="51" t="s">
        <v>83</v>
      </c>
      <c r="F190" s="51" t="s">
        <v>28</v>
      </c>
      <c r="G190" s="51" t="s">
        <v>84</v>
      </c>
      <c r="H190" s="51" t="s">
        <v>539</v>
      </c>
      <c r="K190" s="51" t="s">
        <v>3900</v>
      </c>
      <c r="L190" s="51" t="s">
        <v>659</v>
      </c>
      <c r="M190" s="51" t="s">
        <v>660</v>
      </c>
      <c r="O190" s="51" t="s">
        <v>3901</v>
      </c>
      <c r="P190" s="51" t="s">
        <v>3902</v>
      </c>
      <c r="Q190" s="52">
        <v>2500</v>
      </c>
      <c r="R190" s="52">
        <v>2750</v>
      </c>
      <c r="S190" s="51" t="s">
        <v>3903</v>
      </c>
      <c r="T190" s="51" t="s">
        <v>3098</v>
      </c>
      <c r="U190" s="51" t="s">
        <v>2042</v>
      </c>
      <c r="V190" s="51" t="s">
        <v>82</v>
      </c>
      <c r="Y190" s="49">
        <v>189</v>
      </c>
    </row>
    <row r="191" spans="1:25" x14ac:dyDescent="0.4">
      <c r="A191" s="46" t="str">
        <f>VLOOKUP(F191,M!$A$3:$B$32,2)</f>
        <v>哲学・思想・言語</v>
      </c>
      <c r="B191" s="46" t="str">
        <f>IFERROR(IF(A191="","",A191&amp;COUNTIF(A$2:A191,A191)),"")</f>
        <v>哲学・思想・言語26</v>
      </c>
      <c r="C191" s="51" t="s">
        <v>618</v>
      </c>
      <c r="D191" s="52">
        <v>190</v>
      </c>
      <c r="E191" s="51" t="s">
        <v>83</v>
      </c>
      <c r="F191" s="51" t="s">
        <v>28</v>
      </c>
      <c r="G191" s="51" t="s">
        <v>84</v>
      </c>
      <c r="H191" s="51" t="s">
        <v>539</v>
      </c>
      <c r="K191" s="51" t="s">
        <v>3904</v>
      </c>
      <c r="L191" s="51" t="s">
        <v>3438</v>
      </c>
      <c r="M191" s="51" t="s">
        <v>3439</v>
      </c>
      <c r="O191" s="51" t="s">
        <v>3905</v>
      </c>
      <c r="P191" s="51" t="s">
        <v>3906</v>
      </c>
      <c r="Q191" s="52">
        <v>8500</v>
      </c>
      <c r="R191" s="52">
        <v>9350</v>
      </c>
      <c r="S191" s="51" t="s">
        <v>3907</v>
      </c>
      <c r="T191" s="51" t="s">
        <v>3266</v>
      </c>
      <c r="U191" s="51" t="s">
        <v>1208</v>
      </c>
      <c r="V191" s="51" t="s">
        <v>82</v>
      </c>
      <c r="Y191" s="49">
        <v>190</v>
      </c>
    </row>
    <row r="192" spans="1:25" x14ac:dyDescent="0.4">
      <c r="A192" s="46" t="str">
        <f>VLOOKUP(F192,M!$A$3:$B$32,2)</f>
        <v>哲学・思想・言語</v>
      </c>
      <c r="B192" s="46" t="str">
        <f>IFERROR(IF(A192="","",A192&amp;COUNTIF(A$2:A192,A192)),"")</f>
        <v>哲学・思想・言語27</v>
      </c>
      <c r="C192" s="51" t="s">
        <v>618</v>
      </c>
      <c r="D192" s="52">
        <v>191</v>
      </c>
      <c r="E192" s="51" t="s">
        <v>83</v>
      </c>
      <c r="F192" s="51" t="s">
        <v>28</v>
      </c>
      <c r="G192" s="51" t="s">
        <v>84</v>
      </c>
      <c r="H192" s="51" t="s">
        <v>539</v>
      </c>
      <c r="K192" s="51" t="s">
        <v>3908</v>
      </c>
      <c r="L192" s="51" t="s">
        <v>3438</v>
      </c>
      <c r="M192" s="51" t="s">
        <v>3439</v>
      </c>
      <c r="O192" s="51" t="s">
        <v>3909</v>
      </c>
      <c r="P192" s="51" t="s">
        <v>3910</v>
      </c>
      <c r="Q192" s="52">
        <v>6500</v>
      </c>
      <c r="R192" s="52">
        <v>7150</v>
      </c>
      <c r="S192" s="51" t="s">
        <v>3911</v>
      </c>
      <c r="T192" s="51" t="s">
        <v>3211</v>
      </c>
      <c r="U192" s="51" t="s">
        <v>3912</v>
      </c>
      <c r="V192" s="51" t="s">
        <v>82</v>
      </c>
      <c r="Y192" s="49">
        <v>191</v>
      </c>
    </row>
    <row r="193" spans="1:25" x14ac:dyDescent="0.4">
      <c r="A193" s="46" t="str">
        <f>VLOOKUP(F193,M!$A$3:$B$32,2)</f>
        <v>哲学・思想・言語</v>
      </c>
      <c r="B193" s="46" t="str">
        <f>IFERROR(IF(A193="","",A193&amp;COUNTIF(A$2:A193,A193)),"")</f>
        <v>哲学・思想・言語28</v>
      </c>
      <c r="C193" s="51" t="s">
        <v>618</v>
      </c>
      <c r="D193" s="52">
        <v>192</v>
      </c>
      <c r="E193" s="51" t="s">
        <v>83</v>
      </c>
      <c r="F193" s="51" t="s">
        <v>28</v>
      </c>
      <c r="G193" s="51" t="s">
        <v>84</v>
      </c>
      <c r="H193" s="51" t="s">
        <v>539</v>
      </c>
      <c r="K193" s="51" t="s">
        <v>3913</v>
      </c>
      <c r="L193" s="51" t="s">
        <v>522</v>
      </c>
      <c r="M193" s="51" t="s">
        <v>523</v>
      </c>
      <c r="O193" s="51" t="s">
        <v>3914</v>
      </c>
      <c r="P193" s="51" t="s">
        <v>3915</v>
      </c>
      <c r="Q193" s="52">
        <v>4500</v>
      </c>
      <c r="R193" s="52">
        <v>4950</v>
      </c>
      <c r="S193" s="51" t="s">
        <v>3916</v>
      </c>
      <c r="T193" s="51" t="s">
        <v>3121</v>
      </c>
      <c r="U193" s="51" t="s">
        <v>718</v>
      </c>
      <c r="V193" s="51" t="s">
        <v>82</v>
      </c>
      <c r="Y193" s="49">
        <v>192</v>
      </c>
    </row>
    <row r="194" spans="1:25" x14ac:dyDescent="0.4">
      <c r="A194" s="46" t="str">
        <f>VLOOKUP(F194,M!$A$3:$B$32,2)</f>
        <v>哲学・思想・言語</v>
      </c>
      <c r="B194" s="46" t="str">
        <f>IFERROR(IF(A194="","",A194&amp;COUNTIF(A$2:A194,A194)),"")</f>
        <v>哲学・思想・言語29</v>
      </c>
      <c r="C194" s="51" t="s">
        <v>618</v>
      </c>
      <c r="D194" s="52">
        <v>193</v>
      </c>
      <c r="E194" s="51" t="s">
        <v>83</v>
      </c>
      <c r="F194" s="51" t="s">
        <v>28</v>
      </c>
      <c r="G194" s="51" t="s">
        <v>84</v>
      </c>
      <c r="H194" s="51" t="s">
        <v>539</v>
      </c>
      <c r="L194" s="51" t="s">
        <v>887</v>
      </c>
      <c r="M194" s="51" t="s">
        <v>888</v>
      </c>
      <c r="O194" s="51" t="s">
        <v>3917</v>
      </c>
      <c r="P194" s="51" t="s">
        <v>2066</v>
      </c>
      <c r="Q194" s="54">
        <v>47500</v>
      </c>
      <c r="R194" s="52">
        <v>52250</v>
      </c>
      <c r="S194" s="51" t="s">
        <v>3918</v>
      </c>
      <c r="T194" s="51" t="s">
        <v>3919</v>
      </c>
      <c r="U194" s="51" t="s">
        <v>3920</v>
      </c>
      <c r="V194" s="51" t="s">
        <v>129</v>
      </c>
      <c r="Y194" s="49">
        <v>193</v>
      </c>
    </row>
    <row r="195" spans="1:25" x14ac:dyDescent="0.4">
      <c r="A195" s="46" t="str">
        <f>VLOOKUP(F195,M!$A$3:$B$32,2)</f>
        <v>宗教</v>
      </c>
      <c r="B195" s="46" t="str">
        <f>IFERROR(IF(A195="","",A195&amp;COUNTIF(A$2:A195,A195)),"")</f>
        <v>宗教1</v>
      </c>
      <c r="C195" s="51" t="s">
        <v>618</v>
      </c>
      <c r="D195" s="52">
        <v>194</v>
      </c>
      <c r="E195" s="51" t="s">
        <v>83</v>
      </c>
      <c r="F195" s="51" t="s">
        <v>30</v>
      </c>
      <c r="G195" s="51" t="s">
        <v>84</v>
      </c>
      <c r="H195" s="51" t="s">
        <v>645</v>
      </c>
      <c r="K195" s="51" t="s">
        <v>3921</v>
      </c>
      <c r="L195" s="51" t="s">
        <v>345</v>
      </c>
      <c r="M195" s="51" t="s">
        <v>346</v>
      </c>
      <c r="O195" s="51" t="s">
        <v>3922</v>
      </c>
      <c r="P195" s="51" t="s">
        <v>3923</v>
      </c>
      <c r="Q195" s="52">
        <v>22000</v>
      </c>
      <c r="R195" s="52">
        <v>24200</v>
      </c>
      <c r="S195" s="51" t="s">
        <v>3924</v>
      </c>
      <c r="T195" s="51" t="s">
        <v>3211</v>
      </c>
      <c r="U195" s="51" t="s">
        <v>3925</v>
      </c>
      <c r="V195" s="51" t="s">
        <v>129</v>
      </c>
      <c r="Y195" s="49">
        <v>194</v>
      </c>
    </row>
    <row r="196" spans="1:25" x14ac:dyDescent="0.4">
      <c r="A196" s="46" t="str">
        <f>VLOOKUP(F196,M!$A$3:$B$32,2)</f>
        <v>宗教</v>
      </c>
      <c r="B196" s="46" t="str">
        <f>IFERROR(IF(A196="","",A196&amp;COUNTIF(A$2:A196,A196)),"")</f>
        <v>宗教2</v>
      </c>
      <c r="C196" s="51" t="s">
        <v>618</v>
      </c>
      <c r="D196" s="52">
        <v>195</v>
      </c>
      <c r="E196" s="51" t="s">
        <v>83</v>
      </c>
      <c r="F196" s="51" t="s">
        <v>30</v>
      </c>
      <c r="G196" s="51" t="s">
        <v>84</v>
      </c>
      <c r="H196" s="51" t="s">
        <v>645</v>
      </c>
      <c r="K196" s="51" t="s">
        <v>3926</v>
      </c>
      <c r="L196" s="51" t="s">
        <v>586</v>
      </c>
      <c r="M196" s="51" t="s">
        <v>587</v>
      </c>
      <c r="O196" s="51" t="s">
        <v>3927</v>
      </c>
      <c r="P196" s="51" t="s">
        <v>3928</v>
      </c>
      <c r="Q196" s="52">
        <v>4000</v>
      </c>
      <c r="R196" s="52">
        <v>4400</v>
      </c>
      <c r="S196" s="51" t="s">
        <v>3929</v>
      </c>
      <c r="T196" s="51" t="s">
        <v>3093</v>
      </c>
      <c r="U196" s="51" t="s">
        <v>3930</v>
      </c>
      <c r="V196" s="51" t="s">
        <v>82</v>
      </c>
      <c r="Y196" s="49">
        <v>195</v>
      </c>
    </row>
    <row r="197" spans="1:25" x14ac:dyDescent="0.4">
      <c r="A197" s="46" t="str">
        <f>VLOOKUP(F197,M!$A$3:$B$32,2)</f>
        <v>宗教</v>
      </c>
      <c r="B197" s="46" t="str">
        <f>IFERROR(IF(A197="","",A197&amp;COUNTIF(A$2:A197,A197)),"")</f>
        <v>宗教3</v>
      </c>
      <c r="C197" s="51" t="s">
        <v>618</v>
      </c>
      <c r="D197" s="52">
        <v>196</v>
      </c>
      <c r="E197" s="51" t="s">
        <v>83</v>
      </c>
      <c r="F197" s="51" t="s">
        <v>30</v>
      </c>
      <c r="G197" s="51" t="s">
        <v>84</v>
      </c>
      <c r="H197" s="51" t="s">
        <v>645</v>
      </c>
      <c r="K197" s="51" t="s">
        <v>3931</v>
      </c>
      <c r="L197" s="51" t="s">
        <v>586</v>
      </c>
      <c r="M197" s="51" t="s">
        <v>587</v>
      </c>
      <c r="O197" s="51" t="s">
        <v>3932</v>
      </c>
      <c r="P197" s="51" t="s">
        <v>3933</v>
      </c>
      <c r="Q197" s="52">
        <v>3000</v>
      </c>
      <c r="R197" s="52">
        <v>3300</v>
      </c>
      <c r="S197" s="51" t="s">
        <v>3934</v>
      </c>
      <c r="T197" s="51" t="s">
        <v>3093</v>
      </c>
      <c r="U197" s="51" t="s">
        <v>3935</v>
      </c>
      <c r="V197" s="51" t="s">
        <v>82</v>
      </c>
      <c r="Y197" s="49">
        <v>196</v>
      </c>
    </row>
    <row r="198" spans="1:25" x14ac:dyDescent="0.4">
      <c r="A198" s="46" t="str">
        <f>VLOOKUP(F198,M!$A$3:$B$32,2)</f>
        <v>宗教</v>
      </c>
      <c r="B198" s="46" t="str">
        <f>IFERROR(IF(A198="","",A198&amp;COUNTIF(A$2:A198,A198)),"")</f>
        <v>宗教4</v>
      </c>
      <c r="C198" s="51" t="s">
        <v>618</v>
      </c>
      <c r="D198" s="52">
        <v>197</v>
      </c>
      <c r="E198" s="51" t="s">
        <v>83</v>
      </c>
      <c r="F198" s="51" t="s">
        <v>30</v>
      </c>
      <c r="G198" s="51" t="s">
        <v>84</v>
      </c>
      <c r="H198" s="51" t="s">
        <v>645</v>
      </c>
      <c r="K198" s="51" t="s">
        <v>3936</v>
      </c>
      <c r="L198" s="51" t="s">
        <v>592</v>
      </c>
      <c r="M198" s="51" t="s">
        <v>593</v>
      </c>
      <c r="O198" s="51" t="s">
        <v>3937</v>
      </c>
      <c r="P198" s="51" t="s">
        <v>3938</v>
      </c>
      <c r="Q198" s="52">
        <v>5000</v>
      </c>
      <c r="R198" s="52">
        <v>5500</v>
      </c>
      <c r="S198" s="51" t="s">
        <v>3939</v>
      </c>
      <c r="T198" s="51" t="s">
        <v>3166</v>
      </c>
      <c r="U198" s="51" t="s">
        <v>3940</v>
      </c>
      <c r="V198" s="51" t="s">
        <v>82</v>
      </c>
      <c r="Y198" s="49">
        <v>197</v>
      </c>
    </row>
    <row r="199" spans="1:25" x14ac:dyDescent="0.4">
      <c r="A199" s="46" t="str">
        <f>VLOOKUP(F199,M!$A$3:$B$32,2)</f>
        <v>宗教</v>
      </c>
      <c r="B199" s="46" t="str">
        <f>IFERROR(IF(A199="","",A199&amp;COUNTIF(A$2:A199,A199)),"")</f>
        <v>宗教5</v>
      </c>
      <c r="C199" s="51" t="s">
        <v>618</v>
      </c>
      <c r="D199" s="52">
        <v>198</v>
      </c>
      <c r="E199" s="51" t="s">
        <v>83</v>
      </c>
      <c r="F199" s="51" t="s">
        <v>30</v>
      </c>
      <c r="G199" s="51" t="s">
        <v>84</v>
      </c>
      <c r="H199" s="51" t="s">
        <v>645</v>
      </c>
      <c r="K199" s="51" t="s">
        <v>3941</v>
      </c>
      <c r="L199" s="51" t="s">
        <v>592</v>
      </c>
      <c r="M199" s="51" t="s">
        <v>593</v>
      </c>
      <c r="O199" s="51" t="s">
        <v>3942</v>
      </c>
      <c r="P199" s="51" t="s">
        <v>3943</v>
      </c>
      <c r="Q199" s="52">
        <v>6000</v>
      </c>
      <c r="R199" s="52">
        <v>6600</v>
      </c>
      <c r="S199" s="51" t="s">
        <v>3944</v>
      </c>
      <c r="T199" s="51" t="s">
        <v>3103</v>
      </c>
      <c r="U199" s="51" t="s">
        <v>3945</v>
      </c>
      <c r="V199" s="51" t="s">
        <v>82</v>
      </c>
      <c r="Y199" s="49">
        <v>198</v>
      </c>
    </row>
    <row r="200" spans="1:25" x14ac:dyDescent="0.4">
      <c r="A200" s="46" t="str">
        <f>VLOOKUP(F200,M!$A$3:$B$32,2)</f>
        <v>宗教</v>
      </c>
      <c r="B200" s="46" t="str">
        <f>IFERROR(IF(A200="","",A200&amp;COUNTIF(A$2:A200,A200)),"")</f>
        <v>宗教6</v>
      </c>
      <c r="C200" s="51" t="s">
        <v>618</v>
      </c>
      <c r="D200" s="52">
        <v>199</v>
      </c>
      <c r="E200" s="51" t="s">
        <v>83</v>
      </c>
      <c r="F200" s="51" t="s">
        <v>30</v>
      </c>
      <c r="G200" s="51" t="s">
        <v>84</v>
      </c>
      <c r="H200" s="51" t="s">
        <v>645</v>
      </c>
      <c r="K200" s="51" t="s">
        <v>3946</v>
      </c>
      <c r="L200" s="51" t="s">
        <v>375</v>
      </c>
      <c r="M200" s="51" t="s">
        <v>376</v>
      </c>
      <c r="O200" s="51" t="s">
        <v>3947</v>
      </c>
      <c r="P200" s="51" t="s">
        <v>3948</v>
      </c>
      <c r="Q200" s="52">
        <v>7000</v>
      </c>
      <c r="R200" s="52">
        <v>7700</v>
      </c>
      <c r="S200" s="51" t="s">
        <v>3949</v>
      </c>
      <c r="T200" s="51" t="s">
        <v>3062</v>
      </c>
      <c r="U200" s="51" t="s">
        <v>2155</v>
      </c>
      <c r="V200" s="51" t="s">
        <v>82</v>
      </c>
      <c r="Y200" s="49">
        <v>199</v>
      </c>
    </row>
    <row r="201" spans="1:25" x14ac:dyDescent="0.4">
      <c r="A201" s="46" t="str">
        <f>VLOOKUP(F201,M!$A$3:$B$32,2)</f>
        <v>宗教</v>
      </c>
      <c r="B201" s="46" t="str">
        <f>IFERROR(IF(A201="","",A201&amp;COUNTIF(A$2:A201,A201)),"")</f>
        <v>宗教7</v>
      </c>
      <c r="C201" s="51" t="s">
        <v>618</v>
      </c>
      <c r="D201" s="52">
        <v>200</v>
      </c>
      <c r="E201" s="51" t="s">
        <v>83</v>
      </c>
      <c r="F201" s="51" t="s">
        <v>30</v>
      </c>
      <c r="G201" s="51" t="s">
        <v>84</v>
      </c>
      <c r="H201" s="51" t="s">
        <v>645</v>
      </c>
      <c r="K201" s="51" t="s">
        <v>3950</v>
      </c>
      <c r="L201" s="51" t="s">
        <v>309</v>
      </c>
      <c r="M201" s="51" t="s">
        <v>310</v>
      </c>
      <c r="O201" s="51" t="s">
        <v>3951</v>
      </c>
      <c r="P201" s="51" t="s">
        <v>3952</v>
      </c>
      <c r="Q201" s="52">
        <v>4200</v>
      </c>
      <c r="R201" s="52">
        <v>4620</v>
      </c>
      <c r="S201" s="51" t="s">
        <v>3953</v>
      </c>
      <c r="T201" s="51" t="s">
        <v>3954</v>
      </c>
      <c r="U201" s="51" t="s">
        <v>1906</v>
      </c>
      <c r="V201" s="51" t="s">
        <v>82</v>
      </c>
      <c r="Y201" s="49">
        <v>200</v>
      </c>
    </row>
    <row r="202" spans="1:25" x14ac:dyDescent="0.4">
      <c r="A202" s="46" t="str">
        <f>VLOOKUP(F202,M!$A$3:$B$32,2)</f>
        <v>宗教</v>
      </c>
      <c r="B202" s="46" t="str">
        <f>IFERROR(IF(A202="","",A202&amp;COUNTIF(A$2:A202,A202)),"")</f>
        <v>宗教8</v>
      </c>
      <c r="C202" s="51" t="s">
        <v>618</v>
      </c>
      <c r="D202" s="52">
        <v>201</v>
      </c>
      <c r="E202" s="51" t="s">
        <v>83</v>
      </c>
      <c r="F202" s="51" t="s">
        <v>30</v>
      </c>
      <c r="G202" s="51" t="s">
        <v>84</v>
      </c>
      <c r="H202" s="51" t="s">
        <v>645</v>
      </c>
      <c r="K202" s="51" t="s">
        <v>3955</v>
      </c>
      <c r="L202" s="51" t="s">
        <v>861</v>
      </c>
      <c r="M202" s="51" t="s">
        <v>862</v>
      </c>
      <c r="O202" s="51" t="s">
        <v>3956</v>
      </c>
      <c r="P202" s="51" t="s">
        <v>3957</v>
      </c>
      <c r="Q202" s="52">
        <v>9000</v>
      </c>
      <c r="R202" s="52">
        <v>9900</v>
      </c>
      <c r="S202" s="51" t="s">
        <v>3958</v>
      </c>
      <c r="T202" s="51" t="s">
        <v>3431</v>
      </c>
      <c r="U202" s="51" t="s">
        <v>3959</v>
      </c>
      <c r="V202" s="51" t="s">
        <v>82</v>
      </c>
      <c r="Y202" s="49">
        <v>201</v>
      </c>
    </row>
    <row r="203" spans="1:25" x14ac:dyDescent="0.4">
      <c r="A203" s="46" t="str">
        <f>VLOOKUP(F203,M!$A$3:$B$32,2)</f>
        <v>宗教</v>
      </c>
      <c r="B203" s="46" t="str">
        <f>IFERROR(IF(A203="","",A203&amp;COUNTIF(A$2:A203,A203)),"")</f>
        <v>宗教9</v>
      </c>
      <c r="C203" s="51" t="s">
        <v>618</v>
      </c>
      <c r="D203" s="52">
        <v>202</v>
      </c>
      <c r="E203" s="51" t="s">
        <v>83</v>
      </c>
      <c r="F203" s="51" t="s">
        <v>30</v>
      </c>
      <c r="G203" s="51" t="s">
        <v>84</v>
      </c>
      <c r="H203" s="51" t="s">
        <v>645</v>
      </c>
      <c r="K203" s="51" t="s">
        <v>3960</v>
      </c>
      <c r="L203" s="51" t="s">
        <v>659</v>
      </c>
      <c r="M203" s="51" t="s">
        <v>660</v>
      </c>
      <c r="O203" s="51" t="s">
        <v>3961</v>
      </c>
      <c r="P203" s="51" t="s">
        <v>3962</v>
      </c>
      <c r="Q203" s="52">
        <v>4000</v>
      </c>
      <c r="R203" s="52">
        <v>4400</v>
      </c>
      <c r="S203" s="51" t="s">
        <v>3963</v>
      </c>
      <c r="T203" s="51" t="s">
        <v>3405</v>
      </c>
      <c r="U203" s="51" t="s">
        <v>230</v>
      </c>
      <c r="V203" s="51" t="s">
        <v>129</v>
      </c>
      <c r="Y203" s="49">
        <v>202</v>
      </c>
    </row>
    <row r="204" spans="1:25" x14ac:dyDescent="0.4">
      <c r="A204" s="46" t="str">
        <f>VLOOKUP(F204,M!$A$3:$B$32,2)</f>
        <v>宗教</v>
      </c>
      <c r="B204" s="46" t="str">
        <f>IFERROR(IF(A204="","",A204&amp;COUNTIF(A$2:A204,A204)),"")</f>
        <v>宗教10</v>
      </c>
      <c r="C204" s="51" t="s">
        <v>618</v>
      </c>
      <c r="D204" s="52">
        <v>203</v>
      </c>
      <c r="E204" s="51" t="s">
        <v>83</v>
      </c>
      <c r="F204" s="51" t="s">
        <v>30</v>
      </c>
      <c r="G204" s="51" t="s">
        <v>84</v>
      </c>
      <c r="H204" s="51" t="s">
        <v>645</v>
      </c>
      <c r="K204" s="51" t="s">
        <v>3964</v>
      </c>
      <c r="L204" s="51" t="s">
        <v>659</v>
      </c>
      <c r="M204" s="51" t="s">
        <v>660</v>
      </c>
      <c r="O204" s="51" t="s">
        <v>3965</v>
      </c>
      <c r="P204" s="51" t="s">
        <v>3966</v>
      </c>
      <c r="Q204" s="52">
        <v>85000</v>
      </c>
      <c r="R204" s="52">
        <v>93500</v>
      </c>
      <c r="S204" s="51" t="s">
        <v>3967</v>
      </c>
      <c r="T204" s="51" t="s">
        <v>3103</v>
      </c>
      <c r="U204" s="51" t="s">
        <v>3968</v>
      </c>
      <c r="V204" s="51" t="s">
        <v>82</v>
      </c>
      <c r="Y204" s="49">
        <v>203</v>
      </c>
    </row>
    <row r="205" spans="1:25" x14ac:dyDescent="0.4">
      <c r="A205" s="46" t="str">
        <f>VLOOKUP(F205,M!$A$3:$B$32,2)</f>
        <v>宗教</v>
      </c>
      <c r="B205" s="46" t="str">
        <f>IFERROR(IF(A205="","",A205&amp;COUNTIF(A$2:A205,A205)),"")</f>
        <v>宗教11</v>
      </c>
      <c r="C205" s="51" t="s">
        <v>618</v>
      </c>
      <c r="D205" s="52">
        <v>204</v>
      </c>
      <c r="E205" s="51" t="s">
        <v>83</v>
      </c>
      <c r="F205" s="51" t="s">
        <v>30</v>
      </c>
      <c r="G205" s="51" t="s">
        <v>84</v>
      </c>
      <c r="H205" s="51" t="s">
        <v>645</v>
      </c>
      <c r="K205" s="51" t="s">
        <v>3969</v>
      </c>
      <c r="L205" s="51" t="s">
        <v>659</v>
      </c>
      <c r="M205" s="51" t="s">
        <v>660</v>
      </c>
      <c r="O205" s="51" t="s">
        <v>3970</v>
      </c>
      <c r="P205" s="51" t="s">
        <v>3971</v>
      </c>
      <c r="Q205" s="52">
        <v>7000</v>
      </c>
      <c r="R205" s="52">
        <v>7700</v>
      </c>
      <c r="S205" s="51" t="s">
        <v>3972</v>
      </c>
      <c r="T205" s="51" t="s">
        <v>3405</v>
      </c>
      <c r="U205" s="51" t="s">
        <v>175</v>
      </c>
      <c r="V205" s="51" t="s">
        <v>82</v>
      </c>
      <c r="Y205" s="49">
        <v>204</v>
      </c>
    </row>
    <row r="206" spans="1:25" x14ac:dyDescent="0.4">
      <c r="A206" s="46" t="str">
        <f>VLOOKUP(F206,M!$A$3:$B$32,2)</f>
        <v>宗教</v>
      </c>
      <c r="B206" s="46" t="str">
        <f>IFERROR(IF(A206="","",A206&amp;COUNTIF(A$2:A206,A206)),"")</f>
        <v>宗教12</v>
      </c>
      <c r="C206" s="51" t="s">
        <v>651</v>
      </c>
      <c r="D206" s="52">
        <v>205</v>
      </c>
      <c r="E206" s="51" t="s">
        <v>83</v>
      </c>
      <c r="F206" s="51" t="s">
        <v>30</v>
      </c>
      <c r="G206" s="51" t="s">
        <v>84</v>
      </c>
      <c r="H206" s="51" t="s">
        <v>645</v>
      </c>
      <c r="K206" s="51" t="s">
        <v>3973</v>
      </c>
      <c r="L206" s="51" t="s">
        <v>659</v>
      </c>
      <c r="M206" s="51" t="s">
        <v>660</v>
      </c>
      <c r="O206" s="51" t="s">
        <v>3974</v>
      </c>
      <c r="P206" s="51" t="s">
        <v>3975</v>
      </c>
      <c r="Q206" s="52">
        <v>4500</v>
      </c>
      <c r="R206" s="52">
        <v>4950</v>
      </c>
      <c r="S206" s="51" t="s">
        <v>3976</v>
      </c>
      <c r="T206" s="51" t="s">
        <v>3062</v>
      </c>
      <c r="U206" s="51" t="s">
        <v>164</v>
      </c>
      <c r="V206" s="51" t="s">
        <v>82</v>
      </c>
      <c r="Y206" s="49">
        <v>205</v>
      </c>
    </row>
    <row r="207" spans="1:25" x14ac:dyDescent="0.4">
      <c r="A207" s="46" t="str">
        <f>VLOOKUP(F207,M!$A$3:$B$32,2)</f>
        <v>宗教</v>
      </c>
      <c r="B207" s="46" t="str">
        <f>IFERROR(IF(A207="","",A207&amp;COUNTIF(A$2:A207,A207)),"")</f>
        <v>宗教13</v>
      </c>
      <c r="C207" s="51" t="s">
        <v>651</v>
      </c>
      <c r="D207" s="52">
        <v>206</v>
      </c>
      <c r="E207" s="51" t="s">
        <v>83</v>
      </c>
      <c r="F207" s="51" t="s">
        <v>30</v>
      </c>
      <c r="G207" s="51" t="s">
        <v>84</v>
      </c>
      <c r="H207" s="51" t="s">
        <v>645</v>
      </c>
      <c r="K207" s="51" t="s">
        <v>3977</v>
      </c>
      <c r="L207" s="51" t="s">
        <v>659</v>
      </c>
      <c r="M207" s="51" t="s">
        <v>660</v>
      </c>
      <c r="O207" s="51" t="s">
        <v>3978</v>
      </c>
      <c r="P207" s="51" t="s">
        <v>3979</v>
      </c>
      <c r="Q207" s="52">
        <v>13000</v>
      </c>
      <c r="R207" s="52">
        <v>14300</v>
      </c>
      <c r="S207" s="51" t="s">
        <v>3980</v>
      </c>
      <c r="T207" s="51" t="s">
        <v>3166</v>
      </c>
      <c r="U207" s="51" t="s">
        <v>3981</v>
      </c>
      <c r="V207" s="51" t="s">
        <v>82</v>
      </c>
      <c r="Y207" s="49">
        <v>206</v>
      </c>
    </row>
    <row r="208" spans="1:25" x14ac:dyDescent="0.4">
      <c r="A208" s="46" t="str">
        <f>VLOOKUP(F208,M!$A$3:$B$32,2)</f>
        <v>宗教</v>
      </c>
      <c r="B208" s="46" t="str">
        <f>IFERROR(IF(A208="","",A208&amp;COUNTIF(A$2:A208,A208)),"")</f>
        <v>宗教14</v>
      </c>
      <c r="C208" s="51" t="s">
        <v>651</v>
      </c>
      <c r="D208" s="52">
        <v>207</v>
      </c>
      <c r="E208" s="51" t="s">
        <v>83</v>
      </c>
      <c r="F208" s="51" t="s">
        <v>30</v>
      </c>
      <c r="G208" s="51" t="s">
        <v>84</v>
      </c>
      <c r="H208" s="51" t="s">
        <v>645</v>
      </c>
      <c r="K208" s="51" t="s">
        <v>3982</v>
      </c>
      <c r="L208" s="51" t="s">
        <v>659</v>
      </c>
      <c r="M208" s="51" t="s">
        <v>660</v>
      </c>
      <c r="O208" s="51" t="s">
        <v>3983</v>
      </c>
      <c r="P208" s="51" t="s">
        <v>3984</v>
      </c>
      <c r="Q208" s="52">
        <v>12000</v>
      </c>
      <c r="R208" s="52">
        <v>13200</v>
      </c>
      <c r="S208" s="51" t="s">
        <v>3985</v>
      </c>
      <c r="T208" s="51" t="s">
        <v>3166</v>
      </c>
      <c r="U208" s="51" t="s">
        <v>868</v>
      </c>
      <c r="V208" s="51" t="s">
        <v>82</v>
      </c>
      <c r="Y208" s="49">
        <v>207</v>
      </c>
    </row>
    <row r="209" spans="1:25" x14ac:dyDescent="0.4">
      <c r="A209" s="46" t="str">
        <f>VLOOKUP(F209,M!$A$3:$B$32,2)</f>
        <v>宗教</v>
      </c>
      <c r="B209" s="46" t="str">
        <f>IFERROR(IF(A209="","",A209&amp;COUNTIF(A$2:A209,A209)),"")</f>
        <v>宗教15</v>
      </c>
      <c r="C209" s="51" t="s">
        <v>651</v>
      </c>
      <c r="D209" s="52">
        <v>208</v>
      </c>
      <c r="E209" s="51" t="s">
        <v>83</v>
      </c>
      <c r="F209" s="51" t="s">
        <v>30</v>
      </c>
      <c r="G209" s="51" t="s">
        <v>84</v>
      </c>
      <c r="H209" s="51" t="s">
        <v>645</v>
      </c>
      <c r="K209" s="51" t="s">
        <v>3986</v>
      </c>
      <c r="L209" s="51" t="s">
        <v>659</v>
      </c>
      <c r="M209" s="51" t="s">
        <v>660</v>
      </c>
      <c r="O209" s="51" t="s">
        <v>3987</v>
      </c>
      <c r="P209" s="51" t="s">
        <v>3988</v>
      </c>
      <c r="Q209" s="52">
        <v>2000</v>
      </c>
      <c r="R209" s="52">
        <v>2200</v>
      </c>
      <c r="S209" s="51" t="s">
        <v>3989</v>
      </c>
      <c r="T209" s="51" t="s">
        <v>3181</v>
      </c>
      <c r="U209" s="51" t="s">
        <v>3990</v>
      </c>
      <c r="V209" s="51" t="s">
        <v>82</v>
      </c>
      <c r="Y209" s="49">
        <v>208</v>
      </c>
    </row>
    <row r="210" spans="1:25" x14ac:dyDescent="0.4">
      <c r="A210" s="46" t="str">
        <f>VLOOKUP(F210,M!$A$3:$B$32,2)</f>
        <v>宗教</v>
      </c>
      <c r="B210" s="46" t="str">
        <f>IFERROR(IF(A210="","",A210&amp;COUNTIF(A$2:A210,A210)),"")</f>
        <v>宗教16</v>
      </c>
      <c r="C210" s="51" t="s">
        <v>651</v>
      </c>
      <c r="D210" s="52">
        <v>209</v>
      </c>
      <c r="E210" s="51" t="s">
        <v>83</v>
      </c>
      <c r="F210" s="51" t="s">
        <v>30</v>
      </c>
      <c r="G210" s="51" t="s">
        <v>84</v>
      </c>
      <c r="H210" s="51" t="s">
        <v>645</v>
      </c>
      <c r="K210" s="51" t="s">
        <v>3991</v>
      </c>
      <c r="L210" s="51" t="s">
        <v>659</v>
      </c>
      <c r="M210" s="51" t="s">
        <v>660</v>
      </c>
      <c r="O210" s="51" t="s">
        <v>3992</v>
      </c>
      <c r="P210" s="51" t="s">
        <v>3993</v>
      </c>
      <c r="Q210" s="52">
        <v>4500</v>
      </c>
      <c r="R210" s="52">
        <v>4950</v>
      </c>
      <c r="S210" s="51" t="s">
        <v>3994</v>
      </c>
      <c r="T210" s="51" t="s">
        <v>3181</v>
      </c>
      <c r="U210" s="51" t="s">
        <v>3995</v>
      </c>
      <c r="V210" s="51" t="s">
        <v>82</v>
      </c>
      <c r="Y210" s="49">
        <v>209</v>
      </c>
    </row>
    <row r="211" spans="1:25" x14ac:dyDescent="0.4">
      <c r="A211" s="46" t="str">
        <f>VLOOKUP(F211,M!$A$3:$B$32,2)</f>
        <v>宗教</v>
      </c>
      <c r="B211" s="46" t="str">
        <f>IFERROR(IF(A211="","",A211&amp;COUNTIF(A$2:A211,A211)),"")</f>
        <v>宗教17</v>
      </c>
      <c r="C211" s="51" t="s">
        <v>651</v>
      </c>
      <c r="D211" s="52">
        <v>210</v>
      </c>
      <c r="E211" s="51" t="s">
        <v>83</v>
      </c>
      <c r="F211" s="51" t="s">
        <v>30</v>
      </c>
      <c r="G211" s="51" t="s">
        <v>84</v>
      </c>
      <c r="H211" s="51" t="s">
        <v>645</v>
      </c>
      <c r="K211" s="51" t="s">
        <v>3996</v>
      </c>
      <c r="L211" s="51" t="s">
        <v>659</v>
      </c>
      <c r="M211" s="51" t="s">
        <v>660</v>
      </c>
      <c r="O211" s="51" t="s">
        <v>3997</v>
      </c>
      <c r="P211" s="51" t="s">
        <v>3998</v>
      </c>
      <c r="Q211" s="52">
        <v>12000</v>
      </c>
      <c r="R211" s="52">
        <v>13200</v>
      </c>
      <c r="S211" s="51" t="s">
        <v>3999</v>
      </c>
      <c r="T211" s="51" t="s">
        <v>3062</v>
      </c>
      <c r="U211" s="51" t="s">
        <v>4000</v>
      </c>
      <c r="V211" s="51" t="s">
        <v>82</v>
      </c>
      <c r="Y211" s="49">
        <v>210</v>
      </c>
    </row>
    <row r="212" spans="1:25" x14ac:dyDescent="0.4">
      <c r="A212" s="46" t="str">
        <f>VLOOKUP(F212,M!$A$3:$B$32,2)</f>
        <v>宗教</v>
      </c>
      <c r="B212" s="46" t="str">
        <f>IFERROR(IF(A212="","",A212&amp;COUNTIF(A$2:A212,A212)),"")</f>
        <v>宗教18</v>
      </c>
      <c r="C212" s="51" t="s">
        <v>651</v>
      </c>
      <c r="D212" s="52">
        <v>211</v>
      </c>
      <c r="E212" s="51" t="s">
        <v>83</v>
      </c>
      <c r="F212" s="51" t="s">
        <v>30</v>
      </c>
      <c r="G212" s="51" t="s">
        <v>84</v>
      </c>
      <c r="H212" s="51" t="s">
        <v>645</v>
      </c>
      <c r="K212" s="51" t="s">
        <v>4001</v>
      </c>
      <c r="L212" s="51" t="s">
        <v>659</v>
      </c>
      <c r="M212" s="51" t="s">
        <v>660</v>
      </c>
      <c r="O212" s="51" t="s">
        <v>4002</v>
      </c>
      <c r="P212" s="51" t="s">
        <v>4003</v>
      </c>
      <c r="Q212" s="52">
        <v>2600</v>
      </c>
      <c r="R212" s="52">
        <v>2860</v>
      </c>
      <c r="S212" s="51" t="s">
        <v>4004</v>
      </c>
      <c r="T212" s="51" t="s">
        <v>3103</v>
      </c>
      <c r="U212" s="51" t="s">
        <v>807</v>
      </c>
      <c r="V212" s="51" t="s">
        <v>82</v>
      </c>
      <c r="Y212" s="49">
        <v>211</v>
      </c>
    </row>
    <row r="213" spans="1:25" x14ac:dyDescent="0.4">
      <c r="A213" s="46" t="str">
        <f>VLOOKUP(F213,M!$A$3:$B$32,2)</f>
        <v>宗教</v>
      </c>
      <c r="B213" s="46" t="str">
        <f>IFERROR(IF(A213="","",A213&amp;COUNTIF(A$2:A213,A213)),"")</f>
        <v>宗教19</v>
      </c>
      <c r="C213" s="51" t="s">
        <v>651</v>
      </c>
      <c r="D213" s="52">
        <v>212</v>
      </c>
      <c r="E213" s="51" t="s">
        <v>83</v>
      </c>
      <c r="F213" s="51" t="s">
        <v>30</v>
      </c>
      <c r="G213" s="51" t="s">
        <v>84</v>
      </c>
      <c r="H213" s="51" t="s">
        <v>645</v>
      </c>
      <c r="K213" s="51" t="s">
        <v>4005</v>
      </c>
      <c r="L213" s="51" t="s">
        <v>659</v>
      </c>
      <c r="M213" s="51" t="s">
        <v>660</v>
      </c>
      <c r="O213" s="51" t="s">
        <v>4006</v>
      </c>
      <c r="P213" s="51" t="s">
        <v>4007</v>
      </c>
      <c r="Q213" s="52">
        <v>3200</v>
      </c>
      <c r="R213" s="52">
        <v>3520</v>
      </c>
      <c r="S213" s="51" t="s">
        <v>4008</v>
      </c>
      <c r="T213" s="51" t="s">
        <v>3067</v>
      </c>
      <c r="U213" s="51" t="s">
        <v>4009</v>
      </c>
      <c r="V213" s="51" t="s">
        <v>82</v>
      </c>
      <c r="Y213" s="49">
        <v>212</v>
      </c>
    </row>
    <row r="214" spans="1:25" x14ac:dyDescent="0.4">
      <c r="A214" s="46" t="str">
        <f>VLOOKUP(F214,M!$A$3:$B$32,2)</f>
        <v>宗教</v>
      </c>
      <c r="B214" s="46" t="str">
        <f>IFERROR(IF(A214="","",A214&amp;COUNTIF(A$2:A214,A214)),"")</f>
        <v>宗教20</v>
      </c>
      <c r="C214" s="51" t="s">
        <v>651</v>
      </c>
      <c r="D214" s="52">
        <v>213</v>
      </c>
      <c r="E214" s="51" t="s">
        <v>83</v>
      </c>
      <c r="F214" s="51" t="s">
        <v>30</v>
      </c>
      <c r="G214" s="51" t="s">
        <v>84</v>
      </c>
      <c r="H214" s="51" t="s">
        <v>645</v>
      </c>
      <c r="K214" s="51" t="s">
        <v>4010</v>
      </c>
      <c r="L214" s="51" t="s">
        <v>659</v>
      </c>
      <c r="M214" s="51" t="s">
        <v>660</v>
      </c>
      <c r="O214" s="51" t="s">
        <v>4011</v>
      </c>
      <c r="P214" s="51" t="s">
        <v>4012</v>
      </c>
      <c r="Q214" s="52">
        <v>8000</v>
      </c>
      <c r="R214" s="52">
        <v>8800</v>
      </c>
      <c r="S214" s="51" t="s">
        <v>4013</v>
      </c>
      <c r="T214" s="51" t="s">
        <v>3266</v>
      </c>
      <c r="U214" s="51" t="s">
        <v>3305</v>
      </c>
      <c r="V214" s="51" t="s">
        <v>82</v>
      </c>
      <c r="Y214" s="49">
        <v>213</v>
      </c>
    </row>
    <row r="215" spans="1:25" x14ac:dyDescent="0.4">
      <c r="A215" s="46" t="str">
        <f>VLOOKUP(F215,M!$A$3:$B$32,2)</f>
        <v>宗教</v>
      </c>
      <c r="B215" s="46" t="str">
        <f>IFERROR(IF(A215="","",A215&amp;COUNTIF(A$2:A215,A215)),"")</f>
        <v>宗教21</v>
      </c>
      <c r="C215" s="51" t="s">
        <v>651</v>
      </c>
      <c r="D215" s="52">
        <v>214</v>
      </c>
      <c r="E215" s="51" t="s">
        <v>83</v>
      </c>
      <c r="F215" s="51" t="s">
        <v>30</v>
      </c>
      <c r="G215" s="51" t="s">
        <v>84</v>
      </c>
      <c r="H215" s="51" t="s">
        <v>645</v>
      </c>
      <c r="K215" s="51" t="s">
        <v>4014</v>
      </c>
      <c r="L215" s="51" t="s">
        <v>659</v>
      </c>
      <c r="M215" s="51" t="s">
        <v>660</v>
      </c>
      <c r="O215" s="51" t="s">
        <v>4015</v>
      </c>
      <c r="P215" s="51" t="s">
        <v>4016</v>
      </c>
      <c r="Q215" s="52">
        <v>3000</v>
      </c>
      <c r="R215" s="52">
        <v>3300</v>
      </c>
      <c r="S215" s="51" t="s">
        <v>4017</v>
      </c>
      <c r="T215" s="51" t="s">
        <v>3121</v>
      </c>
      <c r="U215" s="51" t="s">
        <v>2495</v>
      </c>
      <c r="V215" s="51" t="s">
        <v>82</v>
      </c>
      <c r="Y215" s="49">
        <v>214</v>
      </c>
    </row>
    <row r="216" spans="1:25" x14ac:dyDescent="0.4">
      <c r="A216" s="46" t="str">
        <f>VLOOKUP(F216,M!$A$3:$B$32,2)</f>
        <v>宗教</v>
      </c>
      <c r="B216" s="46" t="str">
        <f>IFERROR(IF(A216="","",A216&amp;COUNTIF(A$2:A216,A216)),"")</f>
        <v>宗教22</v>
      </c>
      <c r="C216" s="51" t="s">
        <v>651</v>
      </c>
      <c r="D216" s="52">
        <v>215</v>
      </c>
      <c r="E216" s="51" t="s">
        <v>83</v>
      </c>
      <c r="F216" s="51" t="s">
        <v>30</v>
      </c>
      <c r="G216" s="51" t="s">
        <v>84</v>
      </c>
      <c r="H216" s="51" t="s">
        <v>645</v>
      </c>
      <c r="K216" s="51" t="s">
        <v>4018</v>
      </c>
      <c r="L216" s="51" t="s">
        <v>659</v>
      </c>
      <c r="M216" s="51" t="s">
        <v>660</v>
      </c>
      <c r="O216" s="51" t="s">
        <v>4019</v>
      </c>
      <c r="P216" s="51" t="s">
        <v>4020</v>
      </c>
      <c r="Q216" s="52">
        <v>4500</v>
      </c>
      <c r="R216" s="52">
        <v>4950</v>
      </c>
      <c r="S216" s="51" t="s">
        <v>4021</v>
      </c>
      <c r="T216" s="51" t="s">
        <v>3181</v>
      </c>
      <c r="U216" s="51" t="s">
        <v>423</v>
      </c>
      <c r="V216" s="51" t="s">
        <v>82</v>
      </c>
      <c r="Y216" s="49">
        <v>215</v>
      </c>
    </row>
    <row r="217" spans="1:25" x14ac:dyDescent="0.4">
      <c r="A217" s="46" t="str">
        <f>VLOOKUP(F217,M!$A$3:$B$32,2)</f>
        <v>宗教</v>
      </c>
      <c r="B217" s="46" t="str">
        <f>IFERROR(IF(A217="","",A217&amp;COUNTIF(A$2:A217,A217)),"")</f>
        <v>宗教23</v>
      </c>
      <c r="C217" s="51" t="s">
        <v>651</v>
      </c>
      <c r="D217" s="52">
        <v>216</v>
      </c>
      <c r="E217" s="51" t="s">
        <v>83</v>
      </c>
      <c r="F217" s="51" t="s">
        <v>30</v>
      </c>
      <c r="G217" s="51" t="s">
        <v>84</v>
      </c>
      <c r="H217" s="51" t="s">
        <v>645</v>
      </c>
      <c r="K217" s="51" t="s">
        <v>4022</v>
      </c>
      <c r="L217" s="51" t="s">
        <v>659</v>
      </c>
      <c r="M217" s="51" t="s">
        <v>660</v>
      </c>
      <c r="O217" s="51" t="s">
        <v>4023</v>
      </c>
      <c r="P217" s="51" t="s">
        <v>4024</v>
      </c>
      <c r="Q217" s="52">
        <v>9000</v>
      </c>
      <c r="R217" s="52">
        <v>9900</v>
      </c>
      <c r="S217" s="51" t="s">
        <v>4025</v>
      </c>
      <c r="T217" s="51" t="s">
        <v>3062</v>
      </c>
      <c r="U217" s="51" t="s">
        <v>3073</v>
      </c>
      <c r="V217" s="51" t="s">
        <v>82</v>
      </c>
      <c r="Y217" s="49">
        <v>216</v>
      </c>
    </row>
    <row r="218" spans="1:25" x14ac:dyDescent="0.4">
      <c r="A218" s="46" t="str">
        <f>VLOOKUP(F218,M!$A$3:$B$32,2)</f>
        <v>宗教</v>
      </c>
      <c r="B218" s="46" t="str">
        <f>IFERROR(IF(A218="","",A218&amp;COUNTIF(A$2:A218,A218)),"")</f>
        <v>宗教24</v>
      </c>
      <c r="C218" s="51" t="s">
        <v>651</v>
      </c>
      <c r="D218" s="52">
        <v>217</v>
      </c>
      <c r="E218" s="51" t="s">
        <v>83</v>
      </c>
      <c r="F218" s="51" t="s">
        <v>30</v>
      </c>
      <c r="G218" s="51" t="s">
        <v>84</v>
      </c>
      <c r="H218" s="51" t="s">
        <v>645</v>
      </c>
      <c r="K218" s="51" t="s">
        <v>4026</v>
      </c>
      <c r="L218" s="51" t="s">
        <v>659</v>
      </c>
      <c r="M218" s="51" t="s">
        <v>660</v>
      </c>
      <c r="O218" s="51" t="s">
        <v>4027</v>
      </c>
      <c r="P218" s="51" t="s">
        <v>4028</v>
      </c>
      <c r="Q218" s="52">
        <v>18000</v>
      </c>
      <c r="R218" s="52">
        <v>19800</v>
      </c>
      <c r="S218" s="51" t="s">
        <v>4029</v>
      </c>
      <c r="T218" s="51" t="s">
        <v>3062</v>
      </c>
      <c r="U218" s="51" t="s">
        <v>4030</v>
      </c>
      <c r="V218" s="51" t="s">
        <v>129</v>
      </c>
      <c r="Y218" s="49">
        <v>217</v>
      </c>
    </row>
    <row r="219" spans="1:25" x14ac:dyDescent="0.4">
      <c r="A219" s="46" t="str">
        <f>VLOOKUP(F219,M!$A$3:$B$32,2)</f>
        <v>宗教</v>
      </c>
      <c r="B219" s="46" t="str">
        <f>IFERROR(IF(A219="","",A219&amp;COUNTIF(A$2:A219,A219)),"")</f>
        <v>宗教25</v>
      </c>
      <c r="C219" s="51" t="s">
        <v>651</v>
      </c>
      <c r="D219" s="52">
        <v>218</v>
      </c>
      <c r="E219" s="51" t="s">
        <v>83</v>
      </c>
      <c r="F219" s="51" t="s">
        <v>30</v>
      </c>
      <c r="G219" s="51" t="s">
        <v>84</v>
      </c>
      <c r="H219" s="51" t="s">
        <v>645</v>
      </c>
      <c r="K219" s="51" t="s">
        <v>4031</v>
      </c>
      <c r="L219" s="51" t="s">
        <v>659</v>
      </c>
      <c r="M219" s="51" t="s">
        <v>660</v>
      </c>
      <c r="O219" s="51" t="s">
        <v>4032</v>
      </c>
      <c r="P219" s="51" t="s">
        <v>4033</v>
      </c>
      <c r="Q219" s="52">
        <v>3500</v>
      </c>
      <c r="R219" s="52">
        <v>3850</v>
      </c>
      <c r="S219" s="51" t="s">
        <v>4034</v>
      </c>
      <c r="T219" s="51" t="s">
        <v>3211</v>
      </c>
      <c r="U219" s="51" t="s">
        <v>4035</v>
      </c>
      <c r="V219" s="51" t="s">
        <v>129</v>
      </c>
      <c r="Y219" s="49">
        <v>218</v>
      </c>
    </row>
    <row r="220" spans="1:25" x14ac:dyDescent="0.4">
      <c r="A220" s="46" t="str">
        <f>VLOOKUP(F220,M!$A$3:$B$32,2)</f>
        <v>心理</v>
      </c>
      <c r="B220" s="46" t="str">
        <f>IFERROR(IF(A220="","",A220&amp;COUNTIF(A$2:A220,A220)),"")</f>
        <v>心理1</v>
      </c>
      <c r="C220" s="51" t="s">
        <v>651</v>
      </c>
      <c r="D220" s="52">
        <v>219</v>
      </c>
      <c r="E220" s="51" t="s">
        <v>83</v>
      </c>
      <c r="F220" s="51" t="s">
        <v>32</v>
      </c>
      <c r="G220" s="51" t="s">
        <v>84</v>
      </c>
      <c r="H220" s="51" t="s">
        <v>665</v>
      </c>
      <c r="K220" s="51" t="s">
        <v>4036</v>
      </c>
      <c r="L220" s="51" t="s">
        <v>540</v>
      </c>
      <c r="M220" s="51" t="s">
        <v>541</v>
      </c>
      <c r="O220" s="51" t="s">
        <v>4037</v>
      </c>
      <c r="P220" s="51" t="s">
        <v>4038</v>
      </c>
      <c r="Q220" s="52">
        <v>5800</v>
      </c>
      <c r="R220" s="52">
        <v>6380</v>
      </c>
      <c r="S220" s="51" t="s">
        <v>4039</v>
      </c>
      <c r="T220" s="51" t="s">
        <v>3103</v>
      </c>
      <c r="U220" s="51" t="s">
        <v>4040</v>
      </c>
      <c r="V220" s="51" t="s">
        <v>82</v>
      </c>
      <c r="Y220" s="49">
        <v>219</v>
      </c>
    </row>
    <row r="221" spans="1:25" x14ac:dyDescent="0.4">
      <c r="A221" s="46" t="str">
        <f>VLOOKUP(F221,M!$A$3:$B$32,2)</f>
        <v>心理</v>
      </c>
      <c r="B221" s="46" t="str">
        <f>IFERROR(IF(A221="","",A221&amp;COUNTIF(A$2:A221,A221)),"")</f>
        <v>心理2</v>
      </c>
      <c r="C221" s="51" t="s">
        <v>671</v>
      </c>
      <c r="D221" s="52">
        <v>220</v>
      </c>
      <c r="E221" s="51" t="s">
        <v>83</v>
      </c>
      <c r="F221" s="51" t="s">
        <v>32</v>
      </c>
      <c r="G221" s="51" t="s">
        <v>84</v>
      </c>
      <c r="H221" s="51" t="s">
        <v>665</v>
      </c>
      <c r="K221" s="51" t="s">
        <v>4041</v>
      </c>
      <c r="L221" s="51" t="s">
        <v>549</v>
      </c>
      <c r="M221" s="51" t="s">
        <v>550</v>
      </c>
      <c r="O221" s="51" t="s">
        <v>4042</v>
      </c>
      <c r="P221" s="51" t="s">
        <v>4043</v>
      </c>
      <c r="Q221" s="52">
        <v>2700</v>
      </c>
      <c r="R221" s="52">
        <v>2970</v>
      </c>
      <c r="S221" s="51" t="s">
        <v>4044</v>
      </c>
      <c r="T221" s="51" t="s">
        <v>3121</v>
      </c>
      <c r="U221" s="51" t="s">
        <v>269</v>
      </c>
      <c r="V221" s="51" t="s">
        <v>82</v>
      </c>
      <c r="Y221" s="49">
        <v>220</v>
      </c>
    </row>
    <row r="222" spans="1:25" x14ac:dyDescent="0.4">
      <c r="A222" s="46" t="str">
        <f>VLOOKUP(F222,M!$A$3:$B$32,2)</f>
        <v>心理</v>
      </c>
      <c r="B222" s="46" t="str">
        <f>IFERROR(IF(A222="","",A222&amp;COUNTIF(A$2:A222,A222)),"")</f>
        <v>心理3</v>
      </c>
      <c r="C222" s="51" t="s">
        <v>671</v>
      </c>
      <c r="D222" s="52">
        <v>221</v>
      </c>
      <c r="E222" s="51" t="s">
        <v>83</v>
      </c>
      <c r="F222" s="51" t="s">
        <v>32</v>
      </c>
      <c r="G222" s="51" t="s">
        <v>84</v>
      </c>
      <c r="H222" s="51" t="s">
        <v>665</v>
      </c>
      <c r="K222" s="51" t="s">
        <v>4045</v>
      </c>
      <c r="L222" s="51" t="s">
        <v>549</v>
      </c>
      <c r="M222" s="51" t="s">
        <v>550</v>
      </c>
      <c r="O222" s="51" t="s">
        <v>4046</v>
      </c>
      <c r="P222" s="51" t="s">
        <v>4047</v>
      </c>
      <c r="Q222" s="52">
        <v>8000</v>
      </c>
      <c r="R222" s="52">
        <v>8800</v>
      </c>
      <c r="S222" s="51" t="s">
        <v>4048</v>
      </c>
      <c r="T222" s="51" t="s">
        <v>3181</v>
      </c>
      <c r="U222" s="51" t="s">
        <v>860</v>
      </c>
      <c r="V222" s="51" t="s">
        <v>82</v>
      </c>
      <c r="Y222" s="49">
        <v>221</v>
      </c>
    </row>
    <row r="223" spans="1:25" x14ac:dyDescent="0.4">
      <c r="A223" s="46" t="str">
        <f>VLOOKUP(F223,M!$A$3:$B$32,2)</f>
        <v>心理</v>
      </c>
      <c r="B223" s="46" t="str">
        <f>IFERROR(IF(A223="","",A223&amp;COUNTIF(A$2:A223,A223)),"")</f>
        <v>心理4</v>
      </c>
      <c r="C223" s="51" t="s">
        <v>671</v>
      </c>
      <c r="D223" s="52">
        <v>222</v>
      </c>
      <c r="E223" s="51" t="s">
        <v>83</v>
      </c>
      <c r="F223" s="51" t="s">
        <v>32</v>
      </c>
      <c r="G223" s="51" t="s">
        <v>84</v>
      </c>
      <c r="H223" s="51" t="s">
        <v>665</v>
      </c>
      <c r="K223" s="51" t="s">
        <v>4049</v>
      </c>
      <c r="L223" s="51" t="s">
        <v>549</v>
      </c>
      <c r="M223" s="51" t="s">
        <v>550</v>
      </c>
      <c r="O223" s="51" t="s">
        <v>4050</v>
      </c>
      <c r="P223" s="51" t="s">
        <v>4051</v>
      </c>
      <c r="Q223" s="52">
        <v>4500</v>
      </c>
      <c r="R223" s="52">
        <v>4950</v>
      </c>
      <c r="S223" s="51" t="s">
        <v>4052</v>
      </c>
      <c r="T223" s="51" t="s">
        <v>3181</v>
      </c>
      <c r="U223" s="51" t="s">
        <v>149</v>
      </c>
      <c r="V223" s="51" t="s">
        <v>82</v>
      </c>
      <c r="Y223" s="49">
        <v>222</v>
      </c>
    </row>
    <row r="224" spans="1:25" x14ac:dyDescent="0.4">
      <c r="A224" s="46" t="str">
        <f>VLOOKUP(F224,M!$A$3:$B$32,2)</f>
        <v>心理</v>
      </c>
      <c r="B224" s="46" t="str">
        <f>IFERROR(IF(A224="","",A224&amp;COUNTIF(A$2:A224,A224)),"")</f>
        <v>心理5</v>
      </c>
      <c r="C224" s="51" t="s">
        <v>671</v>
      </c>
      <c r="D224" s="52">
        <v>223</v>
      </c>
      <c r="E224" s="51" t="s">
        <v>83</v>
      </c>
      <c r="F224" s="51" t="s">
        <v>32</v>
      </c>
      <c r="G224" s="51" t="s">
        <v>84</v>
      </c>
      <c r="H224" s="51" t="s">
        <v>665</v>
      </c>
      <c r="K224" s="51" t="s">
        <v>4053</v>
      </c>
      <c r="L224" s="51" t="s">
        <v>549</v>
      </c>
      <c r="M224" s="51" t="s">
        <v>550</v>
      </c>
      <c r="O224" s="51" t="s">
        <v>4054</v>
      </c>
      <c r="P224" s="51" t="s">
        <v>4055</v>
      </c>
      <c r="Q224" s="52">
        <v>4000</v>
      </c>
      <c r="R224" s="52">
        <v>4400</v>
      </c>
      <c r="S224" s="51" t="s">
        <v>4056</v>
      </c>
      <c r="T224" s="51" t="s">
        <v>3181</v>
      </c>
      <c r="U224" s="51" t="s">
        <v>111</v>
      </c>
      <c r="V224" s="51" t="s">
        <v>82</v>
      </c>
      <c r="Y224" s="49">
        <v>223</v>
      </c>
    </row>
    <row r="225" spans="1:25" x14ac:dyDescent="0.4">
      <c r="A225" s="46" t="str">
        <f>VLOOKUP(F225,M!$A$3:$B$32,2)</f>
        <v>心理</v>
      </c>
      <c r="B225" s="46" t="str">
        <f>IFERROR(IF(A225="","",A225&amp;COUNTIF(A$2:A225,A225)),"")</f>
        <v>心理6</v>
      </c>
      <c r="C225" s="51" t="s">
        <v>671</v>
      </c>
      <c r="D225" s="52">
        <v>224</v>
      </c>
      <c r="E225" s="51" t="s">
        <v>83</v>
      </c>
      <c r="F225" s="51" t="s">
        <v>32</v>
      </c>
      <c r="G225" s="51" t="s">
        <v>84</v>
      </c>
      <c r="H225" s="51" t="s">
        <v>665</v>
      </c>
      <c r="K225" s="51" t="s">
        <v>4057</v>
      </c>
      <c r="L225" s="51" t="s">
        <v>549</v>
      </c>
      <c r="M225" s="51" t="s">
        <v>550</v>
      </c>
      <c r="O225" s="51" t="s">
        <v>4058</v>
      </c>
      <c r="P225" s="51" t="s">
        <v>4059</v>
      </c>
      <c r="Q225" s="52">
        <v>2700</v>
      </c>
      <c r="R225" s="52">
        <v>2970</v>
      </c>
      <c r="S225" s="51" t="s">
        <v>4060</v>
      </c>
      <c r="T225" s="51" t="s">
        <v>3181</v>
      </c>
      <c r="U225" s="51" t="s">
        <v>4061</v>
      </c>
      <c r="V225" s="51" t="s">
        <v>82</v>
      </c>
      <c r="Y225" s="49">
        <v>224</v>
      </c>
    </row>
    <row r="226" spans="1:25" x14ac:dyDescent="0.4">
      <c r="A226" s="46" t="str">
        <f>VLOOKUP(F226,M!$A$3:$B$32,2)</f>
        <v>心理</v>
      </c>
      <c r="B226" s="46" t="str">
        <f>IFERROR(IF(A226="","",A226&amp;COUNTIF(A$2:A226,A226)),"")</f>
        <v>心理7</v>
      </c>
      <c r="C226" s="51" t="s">
        <v>671</v>
      </c>
      <c r="D226" s="52">
        <v>225</v>
      </c>
      <c r="E226" s="51" t="s">
        <v>83</v>
      </c>
      <c r="F226" s="51" t="s">
        <v>32</v>
      </c>
      <c r="G226" s="51" t="s">
        <v>84</v>
      </c>
      <c r="H226" s="51" t="s">
        <v>665</v>
      </c>
      <c r="K226" s="51" t="s">
        <v>4062</v>
      </c>
      <c r="L226" s="51" t="s">
        <v>549</v>
      </c>
      <c r="M226" s="51" t="s">
        <v>550</v>
      </c>
      <c r="O226" s="51" t="s">
        <v>4063</v>
      </c>
      <c r="P226" s="51" t="s">
        <v>4064</v>
      </c>
      <c r="Q226" s="52">
        <v>3600</v>
      </c>
      <c r="R226" s="52">
        <v>3960</v>
      </c>
      <c r="S226" s="51" t="s">
        <v>4065</v>
      </c>
      <c r="T226" s="51" t="s">
        <v>3103</v>
      </c>
      <c r="U226" s="51" t="s">
        <v>904</v>
      </c>
      <c r="V226" s="51" t="s">
        <v>82</v>
      </c>
      <c r="Y226" s="49">
        <v>225</v>
      </c>
    </row>
    <row r="227" spans="1:25" x14ac:dyDescent="0.4">
      <c r="A227" s="46" t="str">
        <f>VLOOKUP(F227,M!$A$3:$B$32,2)</f>
        <v>心理</v>
      </c>
      <c r="B227" s="46" t="str">
        <f>IFERROR(IF(A227="","",A227&amp;COUNTIF(A$2:A227,A227)),"")</f>
        <v>心理8</v>
      </c>
      <c r="C227" s="51" t="s">
        <v>671</v>
      </c>
      <c r="D227" s="52">
        <v>226</v>
      </c>
      <c r="E227" s="51" t="s">
        <v>83</v>
      </c>
      <c r="F227" s="51" t="s">
        <v>32</v>
      </c>
      <c r="G227" s="51" t="s">
        <v>84</v>
      </c>
      <c r="H227" s="51" t="s">
        <v>665</v>
      </c>
      <c r="K227" s="51" t="s">
        <v>4066</v>
      </c>
      <c r="L227" s="51" t="s">
        <v>549</v>
      </c>
      <c r="M227" s="51" t="s">
        <v>550</v>
      </c>
      <c r="O227" s="51" t="s">
        <v>4067</v>
      </c>
      <c r="P227" s="51" t="s">
        <v>4068</v>
      </c>
      <c r="Q227" s="52">
        <v>3500</v>
      </c>
      <c r="R227" s="52">
        <v>3850</v>
      </c>
      <c r="S227" s="51" t="s">
        <v>4069</v>
      </c>
      <c r="T227" s="51" t="s">
        <v>3103</v>
      </c>
      <c r="U227" s="51" t="s">
        <v>1115</v>
      </c>
      <c r="V227" s="51" t="s">
        <v>82</v>
      </c>
      <c r="Y227" s="49">
        <v>226</v>
      </c>
    </row>
    <row r="228" spans="1:25" x14ac:dyDescent="0.4">
      <c r="A228" s="46" t="str">
        <f>VLOOKUP(F228,M!$A$3:$B$32,2)</f>
        <v>心理</v>
      </c>
      <c r="B228" s="46" t="str">
        <f>IFERROR(IF(A228="","",A228&amp;COUNTIF(A$2:A228,A228)),"")</f>
        <v>心理9</v>
      </c>
      <c r="C228" s="51" t="s">
        <v>671</v>
      </c>
      <c r="D228" s="52">
        <v>227</v>
      </c>
      <c r="E228" s="51" t="s">
        <v>83</v>
      </c>
      <c r="F228" s="51" t="s">
        <v>32</v>
      </c>
      <c r="G228" s="51" t="s">
        <v>84</v>
      </c>
      <c r="H228" s="51" t="s">
        <v>665</v>
      </c>
      <c r="K228" s="51" t="s">
        <v>4070</v>
      </c>
      <c r="L228" s="51" t="s">
        <v>549</v>
      </c>
      <c r="M228" s="51" t="s">
        <v>550</v>
      </c>
      <c r="O228" s="51" t="s">
        <v>4071</v>
      </c>
      <c r="P228" s="51" t="s">
        <v>4072</v>
      </c>
      <c r="Q228" s="52">
        <v>2800</v>
      </c>
      <c r="R228" s="52">
        <v>3080</v>
      </c>
      <c r="S228" s="51" t="s">
        <v>4073</v>
      </c>
      <c r="T228" s="51" t="s">
        <v>3098</v>
      </c>
      <c r="U228" s="51" t="s">
        <v>235</v>
      </c>
      <c r="V228" s="51" t="s">
        <v>82</v>
      </c>
      <c r="Y228" s="49">
        <v>227</v>
      </c>
    </row>
    <row r="229" spans="1:25" x14ac:dyDescent="0.4">
      <c r="A229" s="46" t="str">
        <f>VLOOKUP(F229,M!$A$3:$B$32,2)</f>
        <v>心理</v>
      </c>
      <c r="B229" s="46" t="str">
        <f>IFERROR(IF(A229="","",A229&amp;COUNTIF(A$2:A229,A229)),"")</f>
        <v>心理10</v>
      </c>
      <c r="C229" s="51" t="s">
        <v>671</v>
      </c>
      <c r="D229" s="52">
        <v>228</v>
      </c>
      <c r="E229" s="51" t="s">
        <v>83</v>
      </c>
      <c r="F229" s="51" t="s">
        <v>32</v>
      </c>
      <c r="G229" s="51" t="s">
        <v>84</v>
      </c>
      <c r="H229" s="51" t="s">
        <v>665</v>
      </c>
      <c r="L229" s="51" t="s">
        <v>549</v>
      </c>
      <c r="M229" s="51" t="s">
        <v>550</v>
      </c>
      <c r="O229" s="55" t="s">
        <v>4074</v>
      </c>
      <c r="P229" s="51" t="s">
        <v>4075</v>
      </c>
      <c r="Q229" s="52">
        <v>6700</v>
      </c>
      <c r="R229" s="52">
        <v>7370</v>
      </c>
      <c r="S229" s="51" t="s">
        <v>4076</v>
      </c>
      <c r="T229" s="51" t="s">
        <v>3405</v>
      </c>
      <c r="U229" s="51" t="s">
        <v>4077</v>
      </c>
      <c r="V229" s="51" t="s">
        <v>129</v>
      </c>
      <c r="Y229" s="49">
        <v>228</v>
      </c>
    </row>
    <row r="230" spans="1:25" x14ac:dyDescent="0.4">
      <c r="A230" s="46" t="str">
        <f>VLOOKUP(F230,M!$A$3:$B$32,2)</f>
        <v>心理</v>
      </c>
      <c r="B230" s="46" t="str">
        <f>IFERROR(IF(A230="","",A230&amp;COUNTIF(A$2:A230,A230)),"")</f>
        <v>心理11</v>
      </c>
      <c r="C230" s="51" t="s">
        <v>671</v>
      </c>
      <c r="D230" s="52">
        <v>229</v>
      </c>
      <c r="E230" s="51" t="s">
        <v>83</v>
      </c>
      <c r="F230" s="51" t="s">
        <v>32</v>
      </c>
      <c r="G230" s="51" t="s">
        <v>84</v>
      </c>
      <c r="H230" s="51" t="s">
        <v>665</v>
      </c>
      <c r="K230" s="51" t="s">
        <v>4078</v>
      </c>
      <c r="L230" s="51" t="s">
        <v>549</v>
      </c>
      <c r="M230" s="51" t="s">
        <v>550</v>
      </c>
      <c r="O230" s="51" t="s">
        <v>4079</v>
      </c>
      <c r="P230" s="51" t="s">
        <v>4080</v>
      </c>
      <c r="Q230" s="52">
        <v>8000</v>
      </c>
      <c r="R230" s="52">
        <v>8800</v>
      </c>
      <c r="S230" s="51" t="s">
        <v>4081</v>
      </c>
      <c r="T230" s="51" t="s">
        <v>3062</v>
      </c>
      <c r="U230" s="51" t="s">
        <v>860</v>
      </c>
      <c r="V230" s="51" t="s">
        <v>82</v>
      </c>
      <c r="Y230" s="49">
        <v>229</v>
      </c>
    </row>
    <row r="231" spans="1:25" x14ac:dyDescent="0.4">
      <c r="A231" s="46" t="str">
        <f>VLOOKUP(F231,M!$A$3:$B$32,2)</f>
        <v>心理</v>
      </c>
      <c r="B231" s="46" t="str">
        <f>IFERROR(IF(A231="","",A231&amp;COUNTIF(A$2:A231,A231)),"")</f>
        <v>心理12</v>
      </c>
      <c r="C231" s="51" t="s">
        <v>671</v>
      </c>
      <c r="D231" s="52">
        <v>230</v>
      </c>
      <c r="E231" s="51" t="s">
        <v>83</v>
      </c>
      <c r="F231" s="51" t="s">
        <v>32</v>
      </c>
      <c r="G231" s="51" t="s">
        <v>84</v>
      </c>
      <c r="H231" s="51" t="s">
        <v>665</v>
      </c>
      <c r="K231" s="51" t="s">
        <v>4082</v>
      </c>
      <c r="L231" s="51" t="s">
        <v>105</v>
      </c>
      <c r="M231" s="51" t="s">
        <v>106</v>
      </c>
      <c r="O231" s="51" t="s">
        <v>4083</v>
      </c>
      <c r="Q231" s="52">
        <v>3200</v>
      </c>
      <c r="R231" s="52">
        <v>3520</v>
      </c>
      <c r="S231" s="51" t="s">
        <v>4084</v>
      </c>
      <c r="T231" s="51" t="s">
        <v>3067</v>
      </c>
      <c r="U231" s="51" t="s">
        <v>269</v>
      </c>
      <c r="V231" s="51" t="s">
        <v>82</v>
      </c>
      <c r="Y231" s="49">
        <v>230</v>
      </c>
    </row>
    <row r="232" spans="1:25" x14ac:dyDescent="0.4">
      <c r="A232" s="46" t="str">
        <f>VLOOKUP(F232,M!$A$3:$B$32,2)</f>
        <v>心理</v>
      </c>
      <c r="B232" s="46" t="str">
        <f>IFERROR(IF(A232="","",A232&amp;COUNTIF(A$2:A232,A232)),"")</f>
        <v>心理13</v>
      </c>
      <c r="C232" s="51" t="s">
        <v>671</v>
      </c>
      <c r="D232" s="52">
        <v>231</v>
      </c>
      <c r="E232" s="51" t="s">
        <v>83</v>
      </c>
      <c r="F232" s="51" t="s">
        <v>32</v>
      </c>
      <c r="G232" s="51" t="s">
        <v>84</v>
      </c>
      <c r="H232" s="51" t="s">
        <v>665</v>
      </c>
      <c r="K232" s="51" t="s">
        <v>4085</v>
      </c>
      <c r="L232" s="51" t="s">
        <v>2143</v>
      </c>
      <c r="M232" s="51" t="s">
        <v>2144</v>
      </c>
      <c r="O232" s="51" t="s">
        <v>4086</v>
      </c>
      <c r="P232" s="51" t="s">
        <v>4087</v>
      </c>
      <c r="Q232" s="52">
        <v>12000</v>
      </c>
      <c r="R232" s="52">
        <v>13200</v>
      </c>
      <c r="S232" s="51" t="s">
        <v>4088</v>
      </c>
      <c r="T232" s="51" t="s">
        <v>3200</v>
      </c>
      <c r="U232" s="51" t="s">
        <v>4089</v>
      </c>
      <c r="V232" s="51" t="s">
        <v>82</v>
      </c>
      <c r="Y232" s="49">
        <v>231</v>
      </c>
    </row>
    <row r="233" spans="1:25" x14ac:dyDescent="0.4">
      <c r="A233" s="46" t="str">
        <f>VLOOKUP(F233,M!$A$3:$B$32,2)</f>
        <v>心理</v>
      </c>
      <c r="B233" s="46" t="str">
        <f>IFERROR(IF(A233="","",A233&amp;COUNTIF(A$2:A233,A233)),"")</f>
        <v>心理14</v>
      </c>
      <c r="C233" s="51" t="s">
        <v>671</v>
      </c>
      <c r="D233" s="52">
        <v>232</v>
      </c>
      <c r="E233" s="51" t="s">
        <v>83</v>
      </c>
      <c r="F233" s="51" t="s">
        <v>32</v>
      </c>
      <c r="G233" s="51" t="s">
        <v>84</v>
      </c>
      <c r="H233" s="51" t="s">
        <v>665</v>
      </c>
      <c r="K233" s="51" t="s">
        <v>4090</v>
      </c>
      <c r="L233" s="51" t="s">
        <v>2143</v>
      </c>
      <c r="M233" s="51" t="s">
        <v>2144</v>
      </c>
      <c r="O233" s="51" t="s">
        <v>4091</v>
      </c>
      <c r="P233" s="51" t="s">
        <v>4092</v>
      </c>
      <c r="Q233" s="52">
        <v>15000</v>
      </c>
      <c r="R233" s="52">
        <v>16500</v>
      </c>
      <c r="S233" s="51" t="s">
        <v>4093</v>
      </c>
      <c r="T233" s="51" t="s">
        <v>3181</v>
      </c>
      <c r="U233" s="51" t="s">
        <v>4094</v>
      </c>
      <c r="V233" s="51" t="s">
        <v>82</v>
      </c>
      <c r="Y233" s="49">
        <v>232</v>
      </c>
    </row>
    <row r="234" spans="1:25" x14ac:dyDescent="0.4">
      <c r="A234" s="46" t="str">
        <f>VLOOKUP(F234,M!$A$3:$B$32,2)</f>
        <v>心理</v>
      </c>
      <c r="B234" s="46" t="str">
        <f>IFERROR(IF(A234="","",A234&amp;COUNTIF(A$2:A234,A234)),"")</f>
        <v>心理15</v>
      </c>
      <c r="C234" s="51" t="s">
        <v>671</v>
      </c>
      <c r="D234" s="52">
        <v>233</v>
      </c>
      <c r="E234" s="51" t="s">
        <v>83</v>
      </c>
      <c r="F234" s="51" t="s">
        <v>32</v>
      </c>
      <c r="G234" s="51" t="s">
        <v>84</v>
      </c>
      <c r="H234" s="51" t="s">
        <v>665</v>
      </c>
      <c r="K234" s="51" t="s">
        <v>4095</v>
      </c>
      <c r="L234" s="51" t="s">
        <v>579</v>
      </c>
      <c r="M234" s="51" t="s">
        <v>580</v>
      </c>
      <c r="O234" s="51" t="s">
        <v>4096</v>
      </c>
      <c r="P234" s="51" t="s">
        <v>4097</v>
      </c>
      <c r="Q234" s="52">
        <v>4800</v>
      </c>
      <c r="R234" s="52">
        <v>5280</v>
      </c>
      <c r="S234" s="51" t="s">
        <v>4098</v>
      </c>
      <c r="T234" s="51" t="s">
        <v>3103</v>
      </c>
      <c r="U234" s="51" t="s">
        <v>3840</v>
      </c>
      <c r="V234" s="51" t="s">
        <v>82</v>
      </c>
      <c r="Y234" s="49">
        <v>233</v>
      </c>
    </row>
    <row r="235" spans="1:25" x14ac:dyDescent="0.4">
      <c r="A235" s="46" t="str">
        <f>VLOOKUP(F235,M!$A$3:$B$32,2)</f>
        <v>心理</v>
      </c>
      <c r="B235" s="46" t="str">
        <f>IFERROR(IF(A235="","",A235&amp;COUNTIF(A$2:A235,A235)),"")</f>
        <v>心理16</v>
      </c>
      <c r="C235" s="51" t="s">
        <v>671</v>
      </c>
      <c r="D235" s="52">
        <v>234</v>
      </c>
      <c r="E235" s="51" t="s">
        <v>83</v>
      </c>
      <c r="F235" s="51" t="s">
        <v>32</v>
      </c>
      <c r="G235" s="51" t="s">
        <v>84</v>
      </c>
      <c r="H235" s="51" t="s">
        <v>665</v>
      </c>
      <c r="K235" s="51" t="s">
        <v>4099</v>
      </c>
      <c r="L235" s="51" t="s">
        <v>4100</v>
      </c>
      <c r="M235" s="51" t="s">
        <v>4101</v>
      </c>
      <c r="O235" s="51" t="s">
        <v>4102</v>
      </c>
      <c r="P235" s="51" t="s">
        <v>4103</v>
      </c>
      <c r="Q235" s="52">
        <v>6400</v>
      </c>
      <c r="R235" s="52">
        <v>7040</v>
      </c>
      <c r="S235" s="51" t="s">
        <v>4104</v>
      </c>
      <c r="T235" s="51" t="s">
        <v>3098</v>
      </c>
      <c r="U235" s="51" t="s">
        <v>1902</v>
      </c>
      <c r="V235" s="51" t="s">
        <v>82</v>
      </c>
      <c r="Y235" s="49">
        <v>234</v>
      </c>
    </row>
    <row r="236" spans="1:25" x14ac:dyDescent="0.4">
      <c r="A236" s="46" t="str">
        <f>VLOOKUP(F236,M!$A$3:$B$32,2)</f>
        <v>心理</v>
      </c>
      <c r="B236" s="46" t="str">
        <f>IFERROR(IF(A236="","",A236&amp;COUNTIF(A$2:A236,A236)),"")</f>
        <v>心理17</v>
      </c>
      <c r="C236" s="51" t="s">
        <v>671</v>
      </c>
      <c r="D236" s="52">
        <v>235</v>
      </c>
      <c r="E236" s="51" t="s">
        <v>83</v>
      </c>
      <c r="F236" s="51" t="s">
        <v>32</v>
      </c>
      <c r="G236" s="51" t="s">
        <v>84</v>
      </c>
      <c r="H236" s="51" t="s">
        <v>665</v>
      </c>
      <c r="K236" s="51" t="s">
        <v>4105</v>
      </c>
      <c r="L236" s="51" t="s">
        <v>4106</v>
      </c>
      <c r="M236" s="51" t="s">
        <v>4107</v>
      </c>
      <c r="O236" s="51" t="s">
        <v>4108</v>
      </c>
      <c r="P236" s="51" t="s">
        <v>4109</v>
      </c>
      <c r="Q236" s="52">
        <v>52000</v>
      </c>
      <c r="R236" s="52">
        <v>57200</v>
      </c>
      <c r="S236" s="51" t="s">
        <v>4110</v>
      </c>
      <c r="T236" s="51" t="s">
        <v>3062</v>
      </c>
      <c r="U236" s="51" t="s">
        <v>4111</v>
      </c>
      <c r="V236" s="51" t="s">
        <v>82</v>
      </c>
      <c r="Y236" s="49">
        <v>235</v>
      </c>
    </row>
    <row r="237" spans="1:25" x14ac:dyDescent="0.4">
      <c r="A237" s="46" t="str">
        <f>VLOOKUP(F237,M!$A$3:$B$32,2)</f>
        <v>心理</v>
      </c>
      <c r="B237" s="46" t="str">
        <f>IFERROR(IF(A237="","",A237&amp;COUNTIF(A$2:A237,A237)),"")</f>
        <v>心理18</v>
      </c>
      <c r="C237" s="51" t="s">
        <v>703</v>
      </c>
      <c r="D237" s="52">
        <v>236</v>
      </c>
      <c r="E237" s="51" t="s">
        <v>83</v>
      </c>
      <c r="F237" s="51" t="s">
        <v>32</v>
      </c>
      <c r="G237" s="51" t="s">
        <v>84</v>
      </c>
      <c r="H237" s="51" t="s">
        <v>665</v>
      </c>
      <c r="K237" s="51" t="s">
        <v>4112</v>
      </c>
      <c r="L237" s="51" t="s">
        <v>138</v>
      </c>
      <c r="M237" s="51" t="s">
        <v>139</v>
      </c>
      <c r="O237" s="51" t="s">
        <v>4113</v>
      </c>
      <c r="P237" s="51" t="s">
        <v>4114</v>
      </c>
      <c r="Q237" s="52">
        <v>2400</v>
      </c>
      <c r="R237" s="52">
        <v>2640</v>
      </c>
      <c r="S237" s="51" t="s">
        <v>4115</v>
      </c>
      <c r="T237" s="51" t="s">
        <v>3405</v>
      </c>
      <c r="U237" s="51" t="s">
        <v>2021</v>
      </c>
      <c r="V237" s="51" t="s">
        <v>82</v>
      </c>
      <c r="Y237" s="49">
        <v>236</v>
      </c>
    </row>
    <row r="238" spans="1:25" x14ac:dyDescent="0.4">
      <c r="A238" s="46" t="str">
        <f>VLOOKUP(F238,M!$A$3:$B$32,2)</f>
        <v>心理</v>
      </c>
      <c r="B238" s="46" t="str">
        <f>IFERROR(IF(A238="","",A238&amp;COUNTIF(A$2:A238,A238)),"")</f>
        <v>心理19</v>
      </c>
      <c r="C238" s="51" t="s">
        <v>703</v>
      </c>
      <c r="D238" s="52">
        <v>237</v>
      </c>
      <c r="E238" s="51" t="s">
        <v>83</v>
      </c>
      <c r="F238" s="51" t="s">
        <v>32</v>
      </c>
      <c r="G238" s="51" t="s">
        <v>84</v>
      </c>
      <c r="H238" s="51" t="s">
        <v>665</v>
      </c>
      <c r="K238" s="51" t="s">
        <v>4116</v>
      </c>
      <c r="L238" s="51" t="s">
        <v>640</v>
      </c>
      <c r="M238" s="51" t="s">
        <v>641</v>
      </c>
      <c r="O238" s="51" t="s">
        <v>4117</v>
      </c>
      <c r="P238" s="51" t="s">
        <v>4118</v>
      </c>
      <c r="Q238" s="52">
        <v>7200</v>
      </c>
      <c r="R238" s="52">
        <v>7920</v>
      </c>
      <c r="S238" s="51" t="s">
        <v>4119</v>
      </c>
      <c r="T238" s="51" t="s">
        <v>3181</v>
      </c>
      <c r="U238" s="51" t="s">
        <v>825</v>
      </c>
      <c r="V238" s="51" t="s">
        <v>82</v>
      </c>
      <c r="Y238" s="49">
        <v>237</v>
      </c>
    </row>
    <row r="239" spans="1:25" x14ac:dyDescent="0.4">
      <c r="A239" s="46" t="str">
        <f>VLOOKUP(F239,M!$A$3:$B$32,2)</f>
        <v>心理</v>
      </c>
      <c r="B239" s="46" t="str">
        <f>IFERROR(IF(A239="","",A239&amp;COUNTIF(A$2:A239,A239)),"")</f>
        <v>心理20</v>
      </c>
      <c r="C239" s="51" t="s">
        <v>703</v>
      </c>
      <c r="D239" s="52">
        <v>238</v>
      </c>
      <c r="E239" s="51" t="s">
        <v>83</v>
      </c>
      <c r="F239" s="51" t="s">
        <v>32</v>
      </c>
      <c r="G239" s="51" t="s">
        <v>84</v>
      </c>
      <c r="H239" s="51" t="s">
        <v>665</v>
      </c>
      <c r="K239" s="51" t="s">
        <v>4120</v>
      </c>
      <c r="L239" s="51" t="s">
        <v>640</v>
      </c>
      <c r="M239" s="51" t="s">
        <v>641</v>
      </c>
      <c r="O239" s="51" t="s">
        <v>4121</v>
      </c>
      <c r="P239" s="51" t="s">
        <v>4122</v>
      </c>
      <c r="Q239" s="52">
        <v>7000</v>
      </c>
      <c r="R239" s="52">
        <v>7700</v>
      </c>
      <c r="S239" s="51" t="s">
        <v>4123</v>
      </c>
      <c r="T239" s="51" t="s">
        <v>3181</v>
      </c>
      <c r="U239" s="51" t="s">
        <v>1189</v>
      </c>
      <c r="V239" s="51" t="s">
        <v>82</v>
      </c>
      <c r="Y239" s="49">
        <v>238</v>
      </c>
    </row>
    <row r="240" spans="1:25" x14ac:dyDescent="0.4">
      <c r="A240" s="46" t="str">
        <f>VLOOKUP(F240,M!$A$3:$B$32,2)</f>
        <v>心理</v>
      </c>
      <c r="B240" s="46" t="str">
        <f>IFERROR(IF(A240="","",A240&amp;COUNTIF(A$2:A240,A240)),"")</f>
        <v>心理21</v>
      </c>
      <c r="C240" s="51" t="s">
        <v>703</v>
      </c>
      <c r="D240" s="52">
        <v>239</v>
      </c>
      <c r="E240" s="51" t="s">
        <v>83</v>
      </c>
      <c r="F240" s="51" t="s">
        <v>32</v>
      </c>
      <c r="G240" s="51" t="s">
        <v>84</v>
      </c>
      <c r="H240" s="51" t="s">
        <v>665</v>
      </c>
      <c r="K240" s="51" t="s">
        <v>4124</v>
      </c>
      <c r="L240" s="51" t="s">
        <v>640</v>
      </c>
      <c r="M240" s="51" t="s">
        <v>641</v>
      </c>
      <c r="O240" s="51" t="s">
        <v>4125</v>
      </c>
      <c r="P240" s="51" t="s">
        <v>4126</v>
      </c>
      <c r="Q240" s="52">
        <v>28000</v>
      </c>
      <c r="R240" s="52">
        <v>30800</v>
      </c>
      <c r="S240" s="51" t="s">
        <v>4127</v>
      </c>
      <c r="T240" s="51" t="s">
        <v>3103</v>
      </c>
      <c r="U240" s="51" t="s">
        <v>2334</v>
      </c>
      <c r="V240" s="51" t="s">
        <v>82</v>
      </c>
      <c r="Y240" s="49">
        <v>239</v>
      </c>
    </row>
    <row r="241" spans="1:25" x14ac:dyDescent="0.4">
      <c r="A241" s="46" t="str">
        <f>VLOOKUP(F241,M!$A$3:$B$32,2)</f>
        <v>教育</v>
      </c>
      <c r="B241" s="46" t="str">
        <f>IFERROR(IF(A241="","",A241&amp;COUNTIF(A$2:A241,A241)),"")</f>
        <v>教育1</v>
      </c>
      <c r="C241" s="51" t="s">
        <v>703</v>
      </c>
      <c r="D241" s="52">
        <v>240</v>
      </c>
      <c r="E241" s="51" t="s">
        <v>83</v>
      </c>
      <c r="F241" s="51" t="s">
        <v>34</v>
      </c>
      <c r="G241" s="51" t="s">
        <v>84</v>
      </c>
      <c r="H241" s="51" t="s">
        <v>697</v>
      </c>
      <c r="K241" s="51" t="s">
        <v>4128</v>
      </c>
      <c r="L241" s="51" t="s">
        <v>540</v>
      </c>
      <c r="M241" s="51" t="s">
        <v>541</v>
      </c>
      <c r="O241" s="51" t="s">
        <v>4129</v>
      </c>
      <c r="P241" s="51" t="s">
        <v>4130</v>
      </c>
      <c r="Q241" s="52">
        <v>5400</v>
      </c>
      <c r="R241" s="52">
        <v>5940</v>
      </c>
      <c r="S241" s="51" t="s">
        <v>4131</v>
      </c>
      <c r="T241" s="51" t="s">
        <v>3405</v>
      </c>
      <c r="U241" s="51" t="s">
        <v>4132</v>
      </c>
      <c r="V241" s="51" t="s">
        <v>82</v>
      </c>
      <c r="Y241" s="49">
        <v>240</v>
      </c>
    </row>
    <row r="242" spans="1:25" x14ac:dyDescent="0.4">
      <c r="A242" s="46" t="str">
        <f>VLOOKUP(F242,M!$A$3:$B$32,2)</f>
        <v>教育</v>
      </c>
      <c r="B242" s="46" t="str">
        <f>IFERROR(IF(A242="","",A242&amp;COUNTIF(A$2:A242,A242)),"")</f>
        <v>教育2</v>
      </c>
      <c r="C242" s="51" t="s">
        <v>703</v>
      </c>
      <c r="D242" s="52">
        <v>241</v>
      </c>
      <c r="E242" s="51" t="s">
        <v>83</v>
      </c>
      <c r="F242" s="51" t="s">
        <v>34</v>
      </c>
      <c r="G242" s="51" t="s">
        <v>84</v>
      </c>
      <c r="H242" s="51" t="s">
        <v>697</v>
      </c>
      <c r="K242" s="51" t="s">
        <v>4133</v>
      </c>
      <c r="L242" s="51" t="s">
        <v>540</v>
      </c>
      <c r="M242" s="51" t="s">
        <v>541</v>
      </c>
      <c r="O242" s="51" t="s">
        <v>4134</v>
      </c>
      <c r="P242" s="51" t="s">
        <v>4135</v>
      </c>
      <c r="Q242" s="52">
        <v>6800</v>
      </c>
      <c r="R242" s="52">
        <v>7480</v>
      </c>
      <c r="S242" s="51" t="s">
        <v>4136</v>
      </c>
      <c r="T242" s="51" t="s">
        <v>3200</v>
      </c>
      <c r="U242" s="51" t="s">
        <v>4137</v>
      </c>
      <c r="V242" s="51" t="s">
        <v>82</v>
      </c>
      <c r="Y242" s="49">
        <v>241</v>
      </c>
    </row>
    <row r="243" spans="1:25" x14ac:dyDescent="0.4">
      <c r="A243" s="46" t="str">
        <f>VLOOKUP(F243,M!$A$3:$B$32,2)</f>
        <v>教育</v>
      </c>
      <c r="B243" s="46" t="str">
        <f>IFERROR(IF(A243="","",A243&amp;COUNTIF(A$2:A243,A243)),"")</f>
        <v>教育3</v>
      </c>
      <c r="C243" s="51" t="s">
        <v>703</v>
      </c>
      <c r="D243" s="52">
        <v>242</v>
      </c>
      <c r="E243" s="51" t="s">
        <v>83</v>
      </c>
      <c r="F243" s="51" t="s">
        <v>34</v>
      </c>
      <c r="G243" s="51" t="s">
        <v>84</v>
      </c>
      <c r="H243" s="51" t="s">
        <v>697</v>
      </c>
      <c r="K243" s="51" t="s">
        <v>4138</v>
      </c>
      <c r="L243" s="51" t="s">
        <v>540</v>
      </c>
      <c r="M243" s="51" t="s">
        <v>541</v>
      </c>
      <c r="O243" s="51" t="s">
        <v>4139</v>
      </c>
      <c r="P243" s="51" t="s">
        <v>4140</v>
      </c>
      <c r="Q243" s="52">
        <v>5400</v>
      </c>
      <c r="R243" s="52">
        <v>5940</v>
      </c>
      <c r="S243" s="51" t="s">
        <v>4141</v>
      </c>
      <c r="T243" s="51" t="s">
        <v>3181</v>
      </c>
      <c r="U243" s="51" t="s">
        <v>4142</v>
      </c>
      <c r="V243" s="51" t="s">
        <v>82</v>
      </c>
      <c r="Y243" s="49">
        <v>242</v>
      </c>
    </row>
    <row r="244" spans="1:25" x14ac:dyDescent="0.4">
      <c r="A244" s="46" t="str">
        <f>VLOOKUP(F244,M!$A$3:$B$32,2)</f>
        <v>教育</v>
      </c>
      <c r="B244" s="46" t="str">
        <f>IFERROR(IF(A244="","",A244&amp;COUNTIF(A$2:A244,A244)),"")</f>
        <v>教育4</v>
      </c>
      <c r="C244" s="51" t="s">
        <v>703</v>
      </c>
      <c r="D244" s="52">
        <v>243</v>
      </c>
      <c r="E244" s="51" t="s">
        <v>83</v>
      </c>
      <c r="F244" s="51" t="s">
        <v>34</v>
      </c>
      <c r="G244" s="51" t="s">
        <v>84</v>
      </c>
      <c r="H244" s="51" t="s">
        <v>697</v>
      </c>
      <c r="K244" s="51" t="s">
        <v>4143</v>
      </c>
      <c r="L244" s="51" t="s">
        <v>540</v>
      </c>
      <c r="M244" s="51" t="s">
        <v>541</v>
      </c>
      <c r="O244" s="51" t="s">
        <v>4144</v>
      </c>
      <c r="P244" s="51" t="s">
        <v>4145</v>
      </c>
      <c r="Q244" s="52">
        <v>6800</v>
      </c>
      <c r="R244" s="52">
        <v>7480</v>
      </c>
      <c r="S244" s="51" t="s">
        <v>4146</v>
      </c>
      <c r="T244" s="51" t="s">
        <v>3067</v>
      </c>
      <c r="U244" s="51" t="s">
        <v>4147</v>
      </c>
      <c r="V244" s="51" t="s">
        <v>82</v>
      </c>
      <c r="Y244" s="49">
        <v>243</v>
      </c>
    </row>
    <row r="245" spans="1:25" x14ac:dyDescent="0.4">
      <c r="A245" s="46" t="str">
        <f>VLOOKUP(F245,M!$A$3:$B$32,2)</f>
        <v>教育</v>
      </c>
      <c r="B245" s="46" t="str">
        <f>IFERROR(IF(A245="","",A245&amp;COUNTIF(A$2:A245,A245)),"")</f>
        <v>教育5</v>
      </c>
      <c r="C245" s="51" t="s">
        <v>703</v>
      </c>
      <c r="D245" s="52">
        <v>244</v>
      </c>
      <c r="E245" s="51" t="s">
        <v>83</v>
      </c>
      <c r="F245" s="51" t="s">
        <v>34</v>
      </c>
      <c r="G245" s="51" t="s">
        <v>84</v>
      </c>
      <c r="H245" s="51" t="s">
        <v>697</v>
      </c>
      <c r="K245" s="51" t="s">
        <v>4148</v>
      </c>
      <c r="L245" s="51" t="s">
        <v>549</v>
      </c>
      <c r="M245" s="51" t="s">
        <v>550</v>
      </c>
      <c r="O245" s="51" t="s">
        <v>4149</v>
      </c>
      <c r="P245" s="51" t="s">
        <v>4150</v>
      </c>
      <c r="Q245" s="52">
        <v>2400</v>
      </c>
      <c r="R245" s="52">
        <v>2640</v>
      </c>
      <c r="S245" s="51" t="s">
        <v>4151</v>
      </c>
      <c r="T245" s="51" t="s">
        <v>3181</v>
      </c>
      <c r="U245" s="51" t="s">
        <v>4152</v>
      </c>
      <c r="V245" s="51" t="s">
        <v>82</v>
      </c>
      <c r="Y245" s="49">
        <v>244</v>
      </c>
    </row>
    <row r="246" spans="1:25" x14ac:dyDescent="0.4">
      <c r="A246" s="46" t="str">
        <f>VLOOKUP(F246,M!$A$3:$B$32,2)</f>
        <v>教育</v>
      </c>
      <c r="B246" s="46" t="str">
        <f>IFERROR(IF(A246="","",A246&amp;COUNTIF(A$2:A246,A246)),"")</f>
        <v>教育6</v>
      </c>
      <c r="C246" s="51" t="s">
        <v>703</v>
      </c>
      <c r="D246" s="52">
        <v>245</v>
      </c>
      <c r="E246" s="51" t="s">
        <v>83</v>
      </c>
      <c r="F246" s="51" t="s">
        <v>34</v>
      </c>
      <c r="G246" s="51" t="s">
        <v>84</v>
      </c>
      <c r="H246" s="51" t="s">
        <v>697</v>
      </c>
      <c r="K246" s="51" t="s">
        <v>4153</v>
      </c>
      <c r="L246" s="51" t="s">
        <v>549</v>
      </c>
      <c r="M246" s="51" t="s">
        <v>550</v>
      </c>
      <c r="O246" s="51" t="s">
        <v>4154</v>
      </c>
      <c r="P246" s="51" t="s">
        <v>4155</v>
      </c>
      <c r="Q246" s="52">
        <v>3000</v>
      </c>
      <c r="R246" s="52">
        <v>3300</v>
      </c>
      <c r="S246" s="51" t="s">
        <v>4156</v>
      </c>
      <c r="T246" s="51" t="s">
        <v>3181</v>
      </c>
      <c r="U246" s="51" t="s">
        <v>269</v>
      </c>
      <c r="V246" s="51" t="s">
        <v>82</v>
      </c>
      <c r="Y246" s="49">
        <v>245</v>
      </c>
    </row>
    <row r="247" spans="1:25" x14ac:dyDescent="0.4">
      <c r="A247" s="46" t="str">
        <f>VLOOKUP(F247,M!$A$3:$B$32,2)</f>
        <v>教育</v>
      </c>
      <c r="B247" s="46" t="str">
        <f>IFERROR(IF(A247="","",A247&amp;COUNTIF(A$2:A247,A247)),"")</f>
        <v>教育7</v>
      </c>
      <c r="C247" s="51" t="s">
        <v>703</v>
      </c>
      <c r="D247" s="52">
        <v>246</v>
      </c>
      <c r="E247" s="51" t="s">
        <v>83</v>
      </c>
      <c r="F247" s="51" t="s">
        <v>34</v>
      </c>
      <c r="G247" s="51" t="s">
        <v>84</v>
      </c>
      <c r="H247" s="51" t="s">
        <v>697</v>
      </c>
      <c r="K247" s="51" t="s">
        <v>4157</v>
      </c>
      <c r="L247" s="51" t="s">
        <v>549</v>
      </c>
      <c r="M247" s="51" t="s">
        <v>550</v>
      </c>
      <c r="O247" s="51" t="s">
        <v>4158</v>
      </c>
      <c r="P247" s="51" t="s">
        <v>4159</v>
      </c>
      <c r="Q247" s="52">
        <v>4200</v>
      </c>
      <c r="R247" s="52">
        <v>4620</v>
      </c>
      <c r="S247" s="51" t="s">
        <v>4160</v>
      </c>
      <c r="T247" s="51" t="s">
        <v>3103</v>
      </c>
      <c r="U247" s="51" t="s">
        <v>422</v>
      </c>
      <c r="V247" s="51" t="s">
        <v>82</v>
      </c>
      <c r="Y247" s="49">
        <v>246</v>
      </c>
    </row>
    <row r="248" spans="1:25" x14ac:dyDescent="0.4">
      <c r="A248" s="46" t="str">
        <f>VLOOKUP(F248,M!$A$3:$B$32,2)</f>
        <v>教育</v>
      </c>
      <c r="B248" s="46" t="str">
        <f>IFERROR(IF(A248="","",A248&amp;COUNTIF(A$2:A248,A248)),"")</f>
        <v>教育8</v>
      </c>
      <c r="C248" s="51" t="s">
        <v>703</v>
      </c>
      <c r="D248" s="52">
        <v>247</v>
      </c>
      <c r="E248" s="51" t="s">
        <v>83</v>
      </c>
      <c r="F248" s="51" t="s">
        <v>34</v>
      </c>
      <c r="G248" s="51" t="s">
        <v>84</v>
      </c>
      <c r="H248" s="51" t="s">
        <v>697</v>
      </c>
      <c r="K248" s="51" t="s">
        <v>4161</v>
      </c>
      <c r="L248" s="51" t="s">
        <v>739</v>
      </c>
      <c r="M248" s="51" t="s">
        <v>740</v>
      </c>
      <c r="O248" s="51" t="s">
        <v>4162</v>
      </c>
      <c r="P248" s="51" t="s">
        <v>2176</v>
      </c>
      <c r="Q248" s="52">
        <v>15000</v>
      </c>
      <c r="R248" s="52">
        <v>16500</v>
      </c>
      <c r="S248" s="51" t="s">
        <v>4163</v>
      </c>
      <c r="T248" s="51" t="s">
        <v>3181</v>
      </c>
      <c r="U248" s="51" t="s">
        <v>4164</v>
      </c>
      <c r="V248" s="51" t="s">
        <v>82</v>
      </c>
      <c r="Y248" s="49">
        <v>247</v>
      </c>
    </row>
    <row r="249" spans="1:25" x14ac:dyDescent="0.4">
      <c r="A249" s="46" t="str">
        <f>VLOOKUP(F249,M!$A$3:$B$32,2)</f>
        <v>教育</v>
      </c>
      <c r="B249" s="46" t="str">
        <f>IFERROR(IF(A249="","",A249&amp;COUNTIF(A$2:A249,A249)),"")</f>
        <v>教育9</v>
      </c>
      <c r="C249" s="51" t="s">
        <v>703</v>
      </c>
      <c r="D249" s="52">
        <v>248</v>
      </c>
      <c r="E249" s="51" t="s">
        <v>83</v>
      </c>
      <c r="F249" s="51" t="s">
        <v>34</v>
      </c>
      <c r="G249" s="51" t="s">
        <v>84</v>
      </c>
      <c r="H249" s="51" t="s">
        <v>697</v>
      </c>
      <c r="K249" s="51" t="s">
        <v>4165</v>
      </c>
      <c r="L249" s="51" t="s">
        <v>749</v>
      </c>
      <c r="M249" s="51" t="s">
        <v>750</v>
      </c>
      <c r="O249" s="51" t="s">
        <v>4166</v>
      </c>
      <c r="P249" s="51" t="s">
        <v>4167</v>
      </c>
      <c r="Q249" s="52">
        <v>1700</v>
      </c>
      <c r="R249" s="52">
        <v>1870</v>
      </c>
      <c r="S249" s="51" t="s">
        <v>4168</v>
      </c>
      <c r="T249" s="51" t="s">
        <v>3664</v>
      </c>
      <c r="U249" s="51" t="s">
        <v>2495</v>
      </c>
      <c r="V249" s="51" t="s">
        <v>82</v>
      </c>
      <c r="Y249" s="49">
        <v>248</v>
      </c>
    </row>
    <row r="250" spans="1:25" x14ac:dyDescent="0.4">
      <c r="A250" s="46" t="str">
        <f>VLOOKUP(F250,M!$A$3:$B$32,2)</f>
        <v>教育</v>
      </c>
      <c r="B250" s="46" t="str">
        <f>IFERROR(IF(A250="","",A250&amp;COUNTIF(A$2:A250,A250)),"")</f>
        <v>教育10</v>
      </c>
      <c r="C250" s="51" t="s">
        <v>703</v>
      </c>
      <c r="D250" s="52">
        <v>249</v>
      </c>
      <c r="E250" s="51" t="s">
        <v>83</v>
      </c>
      <c r="F250" s="51" t="s">
        <v>34</v>
      </c>
      <c r="G250" s="51" t="s">
        <v>84</v>
      </c>
      <c r="H250" s="51" t="s">
        <v>697</v>
      </c>
      <c r="K250" s="51" t="s">
        <v>4169</v>
      </c>
      <c r="L250" s="51" t="s">
        <v>749</v>
      </c>
      <c r="M250" s="51" t="s">
        <v>750</v>
      </c>
      <c r="O250" s="51" t="s">
        <v>4170</v>
      </c>
      <c r="P250" s="51" t="s">
        <v>4171</v>
      </c>
      <c r="Q250" s="52">
        <v>2400</v>
      </c>
      <c r="R250" s="52">
        <v>2640</v>
      </c>
      <c r="S250" s="51" t="s">
        <v>4172</v>
      </c>
      <c r="T250" s="55" t="s">
        <v>4173</v>
      </c>
      <c r="U250" s="51" t="s">
        <v>4174</v>
      </c>
      <c r="V250" s="51" t="s">
        <v>82</v>
      </c>
      <c r="Y250" s="49">
        <v>249</v>
      </c>
    </row>
    <row r="251" spans="1:25" x14ac:dyDescent="0.4">
      <c r="A251" s="46" t="str">
        <f>VLOOKUP(F251,M!$A$3:$B$32,2)</f>
        <v>教育</v>
      </c>
      <c r="B251" s="46" t="str">
        <f>IFERROR(IF(A251="","",A251&amp;COUNTIF(A$2:A251,A251)),"")</f>
        <v>教育11</v>
      </c>
      <c r="C251" s="51" t="s">
        <v>703</v>
      </c>
      <c r="D251" s="52">
        <v>250</v>
      </c>
      <c r="E251" s="51" t="s">
        <v>83</v>
      </c>
      <c r="F251" s="51" t="s">
        <v>34</v>
      </c>
      <c r="G251" s="51" t="s">
        <v>84</v>
      </c>
      <c r="H251" s="51" t="s">
        <v>697</v>
      </c>
      <c r="K251" s="51" t="s">
        <v>4175</v>
      </c>
      <c r="L251" s="51" t="s">
        <v>749</v>
      </c>
      <c r="M251" s="51" t="s">
        <v>750</v>
      </c>
      <c r="O251" s="51" t="s">
        <v>4176</v>
      </c>
      <c r="P251" s="51" t="s">
        <v>4177</v>
      </c>
      <c r="Q251" s="52">
        <v>1800</v>
      </c>
      <c r="R251" s="52">
        <v>1980</v>
      </c>
      <c r="S251" s="51" t="s">
        <v>4178</v>
      </c>
      <c r="T251" s="51" t="s">
        <v>4179</v>
      </c>
      <c r="U251" s="51" t="s">
        <v>4180</v>
      </c>
      <c r="V251" s="51" t="s">
        <v>82</v>
      </c>
      <c r="Y251" s="49">
        <v>250</v>
      </c>
    </row>
    <row r="252" spans="1:25" x14ac:dyDescent="0.4">
      <c r="A252" s="46" t="str">
        <f>VLOOKUP(F252,M!$A$3:$B$32,2)</f>
        <v>教育</v>
      </c>
      <c r="B252" s="46" t="str">
        <f>IFERROR(IF(A252="","",A252&amp;COUNTIF(A$2:A252,A252)),"")</f>
        <v>教育12</v>
      </c>
      <c r="C252" s="51" t="s">
        <v>764</v>
      </c>
      <c r="D252" s="52">
        <v>251</v>
      </c>
      <c r="E252" s="51" t="s">
        <v>83</v>
      </c>
      <c r="F252" s="51" t="s">
        <v>34</v>
      </c>
      <c r="G252" s="51" t="s">
        <v>84</v>
      </c>
      <c r="H252" s="51" t="s">
        <v>697</v>
      </c>
      <c r="K252" s="51" t="s">
        <v>4181</v>
      </c>
      <c r="L252" s="51" t="s">
        <v>4182</v>
      </c>
      <c r="M252" s="51" t="s">
        <v>4183</v>
      </c>
      <c r="O252" s="51" t="s">
        <v>4184</v>
      </c>
      <c r="P252" s="51" t="s">
        <v>4185</v>
      </c>
      <c r="Q252" s="52">
        <v>2400</v>
      </c>
      <c r="R252" s="52">
        <v>2640</v>
      </c>
      <c r="S252" s="51" t="s">
        <v>4186</v>
      </c>
      <c r="T252" s="51" t="s">
        <v>3121</v>
      </c>
      <c r="U252" s="51" t="s">
        <v>644</v>
      </c>
      <c r="V252" s="51" t="s">
        <v>82</v>
      </c>
      <c r="Y252" s="49">
        <v>251</v>
      </c>
    </row>
    <row r="253" spans="1:25" x14ac:dyDescent="0.4">
      <c r="A253" s="46" t="str">
        <f>VLOOKUP(F253,M!$A$3:$B$32,2)</f>
        <v>教育</v>
      </c>
      <c r="B253" s="46" t="str">
        <f>IFERROR(IF(A253="","",A253&amp;COUNTIF(A$2:A253,A253)),"")</f>
        <v>教育13</v>
      </c>
      <c r="C253" s="51" t="s">
        <v>764</v>
      </c>
      <c r="D253" s="52">
        <v>252</v>
      </c>
      <c r="E253" s="51" t="s">
        <v>83</v>
      </c>
      <c r="F253" s="51" t="s">
        <v>34</v>
      </c>
      <c r="G253" s="51" t="s">
        <v>84</v>
      </c>
      <c r="H253" s="51" t="s">
        <v>697</v>
      </c>
      <c r="K253" s="51" t="s">
        <v>4187</v>
      </c>
      <c r="L253" s="51" t="s">
        <v>761</v>
      </c>
      <c r="M253" s="51" t="s">
        <v>762</v>
      </c>
      <c r="O253" s="51" t="s">
        <v>4188</v>
      </c>
      <c r="P253" s="51" t="s">
        <v>4189</v>
      </c>
      <c r="Q253" s="54">
        <v>2000</v>
      </c>
      <c r="R253" s="54">
        <v>2200</v>
      </c>
      <c r="S253" s="51" t="s">
        <v>4190</v>
      </c>
      <c r="T253" s="51" t="s">
        <v>3200</v>
      </c>
      <c r="U253" s="51" t="s">
        <v>4191</v>
      </c>
      <c r="V253" s="51" t="s">
        <v>82</v>
      </c>
      <c r="Y253" s="49">
        <v>252</v>
      </c>
    </row>
    <row r="254" spans="1:25" x14ac:dyDescent="0.4">
      <c r="A254" s="46" t="str">
        <f>VLOOKUP(F254,M!$A$3:$B$32,2)</f>
        <v>教育</v>
      </c>
      <c r="B254" s="46" t="str">
        <f>IFERROR(IF(A254="","",A254&amp;COUNTIF(A$2:A254,A254)),"")</f>
        <v>教育14</v>
      </c>
      <c r="C254" s="51" t="s">
        <v>764</v>
      </c>
      <c r="D254" s="52">
        <v>253</v>
      </c>
      <c r="E254" s="51" t="s">
        <v>83</v>
      </c>
      <c r="F254" s="51" t="s">
        <v>34</v>
      </c>
      <c r="G254" s="51" t="s">
        <v>84</v>
      </c>
      <c r="H254" s="51" t="s">
        <v>697</v>
      </c>
      <c r="K254" s="51" t="s">
        <v>4192</v>
      </c>
      <c r="L254" s="51" t="s">
        <v>637</v>
      </c>
      <c r="M254" s="51" t="s">
        <v>638</v>
      </c>
      <c r="O254" s="51" t="s">
        <v>4193</v>
      </c>
      <c r="P254" s="51" t="s">
        <v>4194</v>
      </c>
      <c r="Q254" s="52">
        <v>10000</v>
      </c>
      <c r="R254" s="52">
        <v>11000</v>
      </c>
      <c r="S254" s="51" t="s">
        <v>4195</v>
      </c>
      <c r="T254" s="51" t="s">
        <v>3181</v>
      </c>
      <c r="U254" s="51" t="s">
        <v>180</v>
      </c>
      <c r="V254" s="51" t="s">
        <v>82</v>
      </c>
      <c r="Y254" s="49">
        <v>253</v>
      </c>
    </row>
    <row r="255" spans="1:25" x14ac:dyDescent="0.4">
      <c r="A255" s="46" t="str">
        <f>VLOOKUP(F255,M!$A$3:$B$32,2)</f>
        <v>教育</v>
      </c>
      <c r="B255" s="46" t="str">
        <f>IFERROR(IF(A255="","",A255&amp;COUNTIF(A$2:A255,A255)),"")</f>
        <v>教育15</v>
      </c>
      <c r="C255" s="51" t="s">
        <v>764</v>
      </c>
      <c r="D255" s="52">
        <v>254</v>
      </c>
      <c r="E255" s="51" t="s">
        <v>83</v>
      </c>
      <c r="F255" s="51" t="s">
        <v>34</v>
      </c>
      <c r="G255" s="51" t="s">
        <v>84</v>
      </c>
      <c r="H255" s="51" t="s">
        <v>697</v>
      </c>
      <c r="K255" s="51" t="s">
        <v>4196</v>
      </c>
      <c r="L255" s="51" t="s">
        <v>657</v>
      </c>
      <c r="M255" s="51" t="s">
        <v>658</v>
      </c>
      <c r="O255" s="51" t="s">
        <v>4197</v>
      </c>
      <c r="P255" s="51" t="s">
        <v>4198</v>
      </c>
      <c r="Q255" s="52">
        <v>2500</v>
      </c>
      <c r="R255" s="52">
        <v>2750</v>
      </c>
      <c r="S255" s="51" t="s">
        <v>4199</v>
      </c>
      <c r="T255" s="51" t="s">
        <v>3211</v>
      </c>
      <c r="U255" s="51" t="s">
        <v>4200</v>
      </c>
      <c r="V255" s="51" t="s">
        <v>82</v>
      </c>
      <c r="Y255" s="49">
        <v>254</v>
      </c>
    </row>
    <row r="256" spans="1:25" x14ac:dyDescent="0.4">
      <c r="A256" s="46" t="str">
        <f>VLOOKUP(F256,M!$A$3:$B$32,2)</f>
        <v>教育</v>
      </c>
      <c r="B256" s="46" t="str">
        <f>IFERROR(IF(A256="","",A256&amp;COUNTIF(A$2:A256,A256)),"")</f>
        <v>教育16</v>
      </c>
      <c r="C256" s="51" t="s">
        <v>764</v>
      </c>
      <c r="D256" s="52">
        <v>255</v>
      </c>
      <c r="E256" s="51" t="s">
        <v>83</v>
      </c>
      <c r="F256" s="51" t="s">
        <v>34</v>
      </c>
      <c r="G256" s="51" t="s">
        <v>84</v>
      </c>
      <c r="H256" s="51" t="s">
        <v>697</v>
      </c>
      <c r="K256" s="51" t="s">
        <v>4201</v>
      </c>
      <c r="L256" s="51" t="s">
        <v>522</v>
      </c>
      <c r="M256" s="51" t="s">
        <v>523</v>
      </c>
      <c r="O256" s="51" t="s">
        <v>4202</v>
      </c>
      <c r="P256" s="51" t="s">
        <v>4203</v>
      </c>
      <c r="Q256" s="52">
        <v>3800</v>
      </c>
      <c r="R256" s="52">
        <v>4180</v>
      </c>
      <c r="S256" s="51" t="s">
        <v>4204</v>
      </c>
      <c r="T256" s="51" t="s">
        <v>3062</v>
      </c>
      <c r="U256" s="51" t="s">
        <v>4205</v>
      </c>
      <c r="V256" s="51" t="s">
        <v>82</v>
      </c>
      <c r="Y256" s="49">
        <v>255</v>
      </c>
    </row>
    <row r="257" spans="1:25" x14ac:dyDescent="0.4">
      <c r="A257" s="46" t="str">
        <f>VLOOKUP(F257,M!$A$3:$B$32,2)</f>
        <v>教育</v>
      </c>
      <c r="B257" s="46" t="str">
        <f>IFERROR(IF(A257="","",A257&amp;COUNTIF(A$2:A257,A257)),"")</f>
        <v>教育17</v>
      </c>
      <c r="C257" s="51" t="s">
        <v>764</v>
      </c>
      <c r="D257" s="52">
        <v>256</v>
      </c>
      <c r="E257" s="51" t="s">
        <v>83</v>
      </c>
      <c r="F257" s="51" t="s">
        <v>34</v>
      </c>
      <c r="G257" s="51" t="s">
        <v>84</v>
      </c>
      <c r="H257" s="51" t="s">
        <v>697</v>
      </c>
      <c r="K257" s="51" t="s">
        <v>4206</v>
      </c>
      <c r="L257" s="51" t="s">
        <v>522</v>
      </c>
      <c r="M257" s="51" t="s">
        <v>523</v>
      </c>
      <c r="O257" s="51" t="s">
        <v>4207</v>
      </c>
      <c r="P257" s="51" t="s">
        <v>4208</v>
      </c>
      <c r="Q257" s="52">
        <v>7200</v>
      </c>
      <c r="R257" s="52">
        <v>7920</v>
      </c>
      <c r="S257" s="51" t="s">
        <v>4209</v>
      </c>
      <c r="T257" s="51" t="s">
        <v>3062</v>
      </c>
      <c r="U257" s="51" t="s">
        <v>4210</v>
      </c>
      <c r="V257" s="51" t="s">
        <v>82</v>
      </c>
      <c r="Y257" s="49">
        <v>256</v>
      </c>
    </row>
    <row r="258" spans="1:25" x14ac:dyDescent="0.4">
      <c r="A258" s="46" t="str">
        <f>VLOOKUP(F258,M!$A$3:$B$32,2)</f>
        <v>教育</v>
      </c>
      <c r="B258" s="46" t="str">
        <f>IFERROR(IF(A258="","",A258&amp;COUNTIF(A$2:A258,A258)),"")</f>
        <v>教育18</v>
      </c>
      <c r="C258" s="51" t="s">
        <v>764</v>
      </c>
      <c r="D258" s="52">
        <v>257</v>
      </c>
      <c r="E258" s="51" t="s">
        <v>83</v>
      </c>
      <c r="F258" s="51" t="s">
        <v>34</v>
      </c>
      <c r="G258" s="51" t="s">
        <v>84</v>
      </c>
      <c r="H258" s="51" t="s">
        <v>697</v>
      </c>
      <c r="K258" s="51" t="s">
        <v>4211</v>
      </c>
      <c r="L258" s="51" t="s">
        <v>522</v>
      </c>
      <c r="M258" s="51" t="s">
        <v>523</v>
      </c>
      <c r="O258" s="51" t="s">
        <v>4212</v>
      </c>
      <c r="P258" s="51" t="s">
        <v>4213</v>
      </c>
      <c r="Q258" s="52">
        <v>6500</v>
      </c>
      <c r="R258" s="52">
        <v>7150</v>
      </c>
      <c r="S258" s="51" t="s">
        <v>4214</v>
      </c>
      <c r="T258" s="51" t="s">
        <v>3062</v>
      </c>
      <c r="U258" s="51" t="s">
        <v>4215</v>
      </c>
      <c r="V258" s="51" t="s">
        <v>82</v>
      </c>
      <c r="Y258" s="49">
        <v>257</v>
      </c>
    </row>
    <row r="259" spans="1:25" x14ac:dyDescent="0.4">
      <c r="A259" s="46" t="str">
        <f>VLOOKUP(F259,M!$A$3:$B$32,2)</f>
        <v>教育</v>
      </c>
      <c r="B259" s="46" t="str">
        <f>IFERROR(IF(A259="","",A259&amp;COUNTIF(A$2:A259,A259)),"")</f>
        <v>教育19</v>
      </c>
      <c r="C259" s="51" t="s">
        <v>764</v>
      </c>
      <c r="D259" s="52">
        <v>258</v>
      </c>
      <c r="E259" s="51" t="s">
        <v>83</v>
      </c>
      <c r="F259" s="51" t="s">
        <v>34</v>
      </c>
      <c r="G259" s="51" t="s">
        <v>84</v>
      </c>
      <c r="H259" s="51" t="s">
        <v>697</v>
      </c>
      <c r="K259" s="51" t="s">
        <v>4216</v>
      </c>
      <c r="L259" s="51" t="s">
        <v>522</v>
      </c>
      <c r="M259" s="51" t="s">
        <v>523</v>
      </c>
      <c r="O259" s="51" t="s">
        <v>4217</v>
      </c>
      <c r="P259" s="51" t="s">
        <v>4218</v>
      </c>
      <c r="Q259" s="52">
        <v>10000</v>
      </c>
      <c r="R259" s="52">
        <v>11000</v>
      </c>
      <c r="S259" s="51" t="s">
        <v>4219</v>
      </c>
      <c r="T259" s="51" t="s">
        <v>3405</v>
      </c>
      <c r="U259" s="51" t="s">
        <v>4220</v>
      </c>
      <c r="V259" s="51" t="s">
        <v>82</v>
      </c>
      <c r="Y259" s="49">
        <v>258</v>
      </c>
    </row>
    <row r="260" spans="1:25" x14ac:dyDescent="0.4">
      <c r="A260" s="46" t="str">
        <f>VLOOKUP(F260,M!$A$3:$B$32,2)</f>
        <v>教育</v>
      </c>
      <c r="B260" s="46" t="str">
        <f>IFERROR(IF(A260="","",A260&amp;COUNTIF(A$2:A260,A260)),"")</f>
        <v>教育20</v>
      </c>
      <c r="C260" s="51" t="s">
        <v>764</v>
      </c>
      <c r="D260" s="52">
        <v>259</v>
      </c>
      <c r="E260" s="51" t="s">
        <v>83</v>
      </c>
      <c r="F260" s="51" t="s">
        <v>34</v>
      </c>
      <c r="G260" s="51" t="s">
        <v>84</v>
      </c>
      <c r="H260" s="51" t="s">
        <v>697</v>
      </c>
      <c r="K260" s="51" t="s">
        <v>4221</v>
      </c>
      <c r="L260" s="51" t="s">
        <v>522</v>
      </c>
      <c r="M260" s="51" t="s">
        <v>523</v>
      </c>
      <c r="O260" s="51" t="s">
        <v>4222</v>
      </c>
      <c r="P260" s="51" t="s">
        <v>4223</v>
      </c>
      <c r="Q260" s="52">
        <v>6000</v>
      </c>
      <c r="R260" s="52">
        <v>6600</v>
      </c>
      <c r="S260" s="51" t="s">
        <v>4224</v>
      </c>
      <c r="T260" s="51" t="s">
        <v>3405</v>
      </c>
      <c r="U260" s="51" t="s">
        <v>4205</v>
      </c>
      <c r="V260" s="51" t="s">
        <v>82</v>
      </c>
      <c r="Y260" s="49">
        <v>259</v>
      </c>
    </row>
    <row r="261" spans="1:25" x14ac:dyDescent="0.4">
      <c r="A261" s="46" t="str">
        <f>VLOOKUP(F261,M!$A$3:$B$32,2)</f>
        <v>教育</v>
      </c>
      <c r="B261" s="46" t="str">
        <f>IFERROR(IF(A261="","",A261&amp;COUNTIF(A$2:A261,A261)),"")</f>
        <v>教育21</v>
      </c>
      <c r="C261" s="51" t="s">
        <v>764</v>
      </c>
      <c r="D261" s="52">
        <v>260</v>
      </c>
      <c r="E261" s="51" t="s">
        <v>83</v>
      </c>
      <c r="F261" s="51" t="s">
        <v>34</v>
      </c>
      <c r="G261" s="51" t="s">
        <v>84</v>
      </c>
      <c r="H261" s="51" t="s">
        <v>697</v>
      </c>
      <c r="K261" s="51" t="s">
        <v>4225</v>
      </c>
      <c r="L261" s="51" t="s">
        <v>890</v>
      </c>
      <c r="M261" s="51" t="s">
        <v>891</v>
      </c>
      <c r="O261" s="51" t="s">
        <v>4226</v>
      </c>
      <c r="P261" s="51" t="s">
        <v>4227</v>
      </c>
      <c r="Q261" s="52">
        <v>13000</v>
      </c>
      <c r="R261" s="52">
        <v>14300</v>
      </c>
      <c r="S261" s="51" t="s">
        <v>4228</v>
      </c>
      <c r="T261" s="51" t="s">
        <v>3093</v>
      </c>
      <c r="U261" s="51" t="s">
        <v>4229</v>
      </c>
      <c r="V261" s="51" t="s">
        <v>82</v>
      </c>
      <c r="Y261" s="49">
        <v>260</v>
      </c>
    </row>
    <row r="262" spans="1:25" x14ac:dyDescent="0.4">
      <c r="A262" s="46" t="str">
        <f>VLOOKUP(F262,M!$A$3:$B$32,2)</f>
        <v>歴史</v>
      </c>
      <c r="B262" s="46" t="str">
        <f>IFERROR(IF(A262="","",A262&amp;COUNTIF(A$2:A262,A262)),"")</f>
        <v>歴史1</v>
      </c>
      <c r="C262" s="51" t="s">
        <v>764</v>
      </c>
      <c r="D262" s="52">
        <v>261</v>
      </c>
      <c r="E262" s="51" t="s">
        <v>83</v>
      </c>
      <c r="F262" s="51" t="s">
        <v>36</v>
      </c>
      <c r="G262" s="51" t="s">
        <v>84</v>
      </c>
      <c r="H262" s="51" t="s">
        <v>778</v>
      </c>
      <c r="K262" s="51" t="s">
        <v>4230</v>
      </c>
      <c r="L262" s="51" t="s">
        <v>540</v>
      </c>
      <c r="M262" s="51" t="s">
        <v>541</v>
      </c>
      <c r="O262" s="51" t="s">
        <v>4231</v>
      </c>
      <c r="P262" s="51" t="s">
        <v>4232</v>
      </c>
      <c r="Q262" s="52">
        <v>4500</v>
      </c>
      <c r="R262" s="52">
        <v>4950</v>
      </c>
      <c r="S262" s="51" t="s">
        <v>4233</v>
      </c>
      <c r="T262" s="51" t="s">
        <v>3062</v>
      </c>
      <c r="U262" s="51" t="s">
        <v>3805</v>
      </c>
      <c r="V262" s="51" t="s">
        <v>82</v>
      </c>
      <c r="Y262" s="49">
        <v>261</v>
      </c>
    </row>
    <row r="263" spans="1:25" x14ac:dyDescent="0.4">
      <c r="A263" s="46" t="str">
        <f>VLOOKUP(F263,M!$A$3:$B$32,2)</f>
        <v>歴史</v>
      </c>
      <c r="B263" s="46" t="str">
        <f>IFERROR(IF(A263="","",A263&amp;COUNTIF(A$2:A263,A263)),"")</f>
        <v>歴史2</v>
      </c>
      <c r="C263" s="51" t="s">
        <v>764</v>
      </c>
      <c r="D263" s="52">
        <v>262</v>
      </c>
      <c r="E263" s="51" t="s">
        <v>83</v>
      </c>
      <c r="F263" s="51" t="s">
        <v>36</v>
      </c>
      <c r="G263" s="51" t="s">
        <v>84</v>
      </c>
      <c r="H263" s="51" t="s">
        <v>778</v>
      </c>
      <c r="K263" s="51" t="s">
        <v>4234</v>
      </c>
      <c r="L263" s="51" t="s">
        <v>540</v>
      </c>
      <c r="M263" s="51" t="s">
        <v>541</v>
      </c>
      <c r="O263" s="51" t="s">
        <v>4235</v>
      </c>
      <c r="P263" s="51" t="s">
        <v>4236</v>
      </c>
      <c r="Q263" s="52">
        <v>5800</v>
      </c>
      <c r="R263" s="52">
        <v>6380</v>
      </c>
      <c r="S263" s="51" t="s">
        <v>4237</v>
      </c>
      <c r="T263" s="51" t="s">
        <v>3405</v>
      </c>
      <c r="U263" s="51" t="s">
        <v>4238</v>
      </c>
      <c r="V263" s="51" t="s">
        <v>82</v>
      </c>
      <c r="Y263" s="49">
        <v>262</v>
      </c>
    </row>
    <row r="264" spans="1:25" x14ac:dyDescent="0.4">
      <c r="A264" s="46" t="str">
        <f>VLOOKUP(F264,M!$A$3:$B$32,2)</f>
        <v>歴史</v>
      </c>
      <c r="B264" s="46" t="str">
        <f>IFERROR(IF(A264="","",A264&amp;COUNTIF(A$2:A264,A264)),"")</f>
        <v>歴史3</v>
      </c>
      <c r="C264" s="51" t="s">
        <v>764</v>
      </c>
      <c r="D264" s="52">
        <v>263</v>
      </c>
      <c r="E264" s="51" t="s">
        <v>83</v>
      </c>
      <c r="F264" s="51" t="s">
        <v>36</v>
      </c>
      <c r="G264" s="51" t="s">
        <v>84</v>
      </c>
      <c r="H264" s="51" t="s">
        <v>778</v>
      </c>
      <c r="K264" s="51" t="s">
        <v>4239</v>
      </c>
      <c r="L264" s="51" t="s">
        <v>540</v>
      </c>
      <c r="M264" s="51" t="s">
        <v>541</v>
      </c>
      <c r="O264" s="51" t="s">
        <v>4240</v>
      </c>
      <c r="P264" s="51" t="s">
        <v>4241</v>
      </c>
      <c r="Q264" s="52">
        <v>4500</v>
      </c>
      <c r="R264" s="52">
        <v>4950</v>
      </c>
      <c r="S264" s="51" t="s">
        <v>4242</v>
      </c>
      <c r="T264" s="51" t="s">
        <v>3405</v>
      </c>
      <c r="U264" s="51" t="s">
        <v>4243</v>
      </c>
      <c r="V264" s="51" t="s">
        <v>82</v>
      </c>
      <c r="Y264" s="49">
        <v>263</v>
      </c>
    </row>
    <row r="265" spans="1:25" x14ac:dyDescent="0.4">
      <c r="A265" s="46" t="str">
        <f>VLOOKUP(F265,M!$A$3:$B$32,2)</f>
        <v>歴史</v>
      </c>
      <c r="B265" s="46" t="str">
        <f>IFERROR(IF(A265="","",A265&amp;COUNTIF(A$2:A265,A265)),"")</f>
        <v>歴史4</v>
      </c>
      <c r="C265" s="51" t="s">
        <v>764</v>
      </c>
      <c r="D265" s="52">
        <v>264</v>
      </c>
      <c r="E265" s="51" t="s">
        <v>83</v>
      </c>
      <c r="F265" s="51" t="s">
        <v>36</v>
      </c>
      <c r="G265" s="51" t="s">
        <v>84</v>
      </c>
      <c r="H265" s="51" t="s">
        <v>778</v>
      </c>
      <c r="K265" s="51" t="s">
        <v>4244</v>
      </c>
      <c r="L265" s="51" t="s">
        <v>540</v>
      </c>
      <c r="M265" s="51" t="s">
        <v>541</v>
      </c>
      <c r="O265" s="51" t="s">
        <v>4245</v>
      </c>
      <c r="P265" s="51" t="s">
        <v>4246</v>
      </c>
      <c r="Q265" s="52">
        <v>5400</v>
      </c>
      <c r="R265" s="52">
        <v>5940</v>
      </c>
      <c r="S265" s="51" t="s">
        <v>4247</v>
      </c>
      <c r="T265" s="51" t="s">
        <v>3062</v>
      </c>
      <c r="U265" s="51" t="s">
        <v>4248</v>
      </c>
      <c r="V265" s="51" t="s">
        <v>82</v>
      </c>
      <c r="Y265" s="49">
        <v>264</v>
      </c>
    </row>
    <row r="266" spans="1:25" x14ac:dyDescent="0.4">
      <c r="A266" s="46" t="str">
        <f>VLOOKUP(F266,M!$A$3:$B$32,2)</f>
        <v>歴史</v>
      </c>
      <c r="B266" s="46" t="str">
        <f>IFERROR(IF(A266="","",A266&amp;COUNTIF(A$2:A266,A266)),"")</f>
        <v>歴史5</v>
      </c>
      <c r="C266" s="51" t="s">
        <v>764</v>
      </c>
      <c r="D266" s="52">
        <v>265</v>
      </c>
      <c r="E266" s="51" t="s">
        <v>83</v>
      </c>
      <c r="F266" s="51" t="s">
        <v>36</v>
      </c>
      <c r="G266" s="51" t="s">
        <v>84</v>
      </c>
      <c r="H266" s="51" t="s">
        <v>778</v>
      </c>
      <c r="K266" s="51" t="s">
        <v>4249</v>
      </c>
      <c r="L266" s="51" t="s">
        <v>540</v>
      </c>
      <c r="M266" s="51" t="s">
        <v>541</v>
      </c>
      <c r="O266" s="51" t="s">
        <v>4250</v>
      </c>
      <c r="P266" s="51" t="s">
        <v>4251</v>
      </c>
      <c r="Q266" s="52">
        <v>4500</v>
      </c>
      <c r="R266" s="52">
        <v>4950</v>
      </c>
      <c r="S266" s="51" t="s">
        <v>4252</v>
      </c>
      <c r="T266" s="51" t="s">
        <v>3062</v>
      </c>
      <c r="U266" s="51" t="s">
        <v>4253</v>
      </c>
      <c r="V266" s="51" t="s">
        <v>82</v>
      </c>
      <c r="Y266" s="49">
        <v>265</v>
      </c>
    </row>
    <row r="267" spans="1:25" x14ac:dyDescent="0.4">
      <c r="A267" s="46" t="str">
        <f>VLOOKUP(F267,M!$A$3:$B$32,2)</f>
        <v>歴史</v>
      </c>
      <c r="B267" s="46" t="str">
        <f>IFERROR(IF(A267="","",A267&amp;COUNTIF(A$2:A267,A267)),"")</f>
        <v>歴史6</v>
      </c>
      <c r="C267" s="51" t="s">
        <v>798</v>
      </c>
      <c r="D267" s="52">
        <v>266</v>
      </c>
      <c r="E267" s="51" t="s">
        <v>83</v>
      </c>
      <c r="F267" s="51" t="s">
        <v>36</v>
      </c>
      <c r="G267" s="51" t="s">
        <v>84</v>
      </c>
      <c r="H267" s="51" t="s">
        <v>778</v>
      </c>
      <c r="K267" s="51" t="s">
        <v>4254</v>
      </c>
      <c r="L267" s="51" t="s">
        <v>540</v>
      </c>
      <c r="M267" s="51" t="s">
        <v>541</v>
      </c>
      <c r="O267" s="51" t="s">
        <v>4255</v>
      </c>
      <c r="P267" s="51" t="s">
        <v>4256</v>
      </c>
      <c r="Q267" s="52">
        <v>5400</v>
      </c>
      <c r="R267" s="52">
        <v>5940</v>
      </c>
      <c r="S267" s="51" t="s">
        <v>4257</v>
      </c>
      <c r="T267" s="51" t="s">
        <v>3098</v>
      </c>
      <c r="U267" s="51" t="s">
        <v>4258</v>
      </c>
      <c r="V267" s="51" t="s">
        <v>82</v>
      </c>
      <c r="Y267" s="49">
        <v>266</v>
      </c>
    </row>
    <row r="268" spans="1:25" x14ac:dyDescent="0.4">
      <c r="A268" s="46" t="str">
        <f>VLOOKUP(F268,M!$A$3:$B$32,2)</f>
        <v>歴史</v>
      </c>
      <c r="B268" s="46" t="str">
        <f>IFERROR(IF(A268="","",A268&amp;COUNTIF(A$2:A268,A268)),"")</f>
        <v>歴史7</v>
      </c>
      <c r="C268" s="51" t="s">
        <v>798</v>
      </c>
      <c r="D268" s="52">
        <v>267</v>
      </c>
      <c r="E268" s="51" t="s">
        <v>83</v>
      </c>
      <c r="F268" s="51" t="s">
        <v>36</v>
      </c>
      <c r="G268" s="51" t="s">
        <v>84</v>
      </c>
      <c r="H268" s="51" t="s">
        <v>778</v>
      </c>
      <c r="K268" s="51" t="s">
        <v>4259</v>
      </c>
      <c r="L268" s="51" t="s">
        <v>540</v>
      </c>
      <c r="M268" s="51" t="s">
        <v>541</v>
      </c>
      <c r="O268" s="51" t="s">
        <v>4260</v>
      </c>
      <c r="P268" s="51" t="s">
        <v>4261</v>
      </c>
      <c r="Q268" s="52">
        <v>5800</v>
      </c>
      <c r="R268" s="52">
        <v>6380</v>
      </c>
      <c r="S268" s="51" t="s">
        <v>4262</v>
      </c>
      <c r="T268" s="51" t="s">
        <v>3062</v>
      </c>
      <c r="U268" s="51" t="s">
        <v>4263</v>
      </c>
      <c r="V268" s="51" t="s">
        <v>82</v>
      </c>
      <c r="Y268" s="49">
        <v>267</v>
      </c>
    </row>
    <row r="269" spans="1:25" x14ac:dyDescent="0.4">
      <c r="A269" s="46" t="str">
        <f>VLOOKUP(F269,M!$A$3:$B$32,2)</f>
        <v>歴史</v>
      </c>
      <c r="B269" s="46" t="str">
        <f>IFERROR(IF(A269="","",A269&amp;COUNTIF(A$2:A269,A269)),"")</f>
        <v>歴史8</v>
      </c>
      <c r="C269" s="51" t="s">
        <v>798</v>
      </c>
      <c r="D269" s="52">
        <v>268</v>
      </c>
      <c r="E269" s="51" t="s">
        <v>83</v>
      </c>
      <c r="F269" s="51" t="s">
        <v>36</v>
      </c>
      <c r="G269" s="51" t="s">
        <v>84</v>
      </c>
      <c r="H269" s="51" t="s">
        <v>778</v>
      </c>
      <c r="K269" s="51" t="s">
        <v>4264</v>
      </c>
      <c r="L269" s="51" t="s">
        <v>899</v>
      </c>
      <c r="M269" s="51" t="s">
        <v>900</v>
      </c>
      <c r="O269" s="51" t="s">
        <v>4265</v>
      </c>
      <c r="P269" s="51" t="s">
        <v>4266</v>
      </c>
      <c r="Q269" s="52">
        <v>4200</v>
      </c>
      <c r="R269" s="52">
        <v>4620</v>
      </c>
      <c r="S269" s="51" t="s">
        <v>4267</v>
      </c>
      <c r="T269" s="51" t="s">
        <v>3181</v>
      </c>
      <c r="U269" s="51" t="s">
        <v>2088</v>
      </c>
      <c r="V269" s="51" t="s">
        <v>82</v>
      </c>
      <c r="Y269" s="49">
        <v>268</v>
      </c>
    </row>
    <row r="270" spans="1:25" x14ac:dyDescent="0.4">
      <c r="A270" s="46" t="str">
        <f>VLOOKUP(F270,M!$A$3:$B$32,2)</f>
        <v>歴史</v>
      </c>
      <c r="B270" s="46" t="str">
        <f>IFERROR(IF(A270="","",A270&amp;COUNTIF(A$2:A270,A270)),"")</f>
        <v>歴史9</v>
      </c>
      <c r="C270" s="51" t="s">
        <v>798</v>
      </c>
      <c r="D270" s="52">
        <v>269</v>
      </c>
      <c r="E270" s="51" t="s">
        <v>83</v>
      </c>
      <c r="F270" s="51" t="s">
        <v>36</v>
      </c>
      <c r="G270" s="51" t="s">
        <v>84</v>
      </c>
      <c r="H270" s="51" t="s">
        <v>778</v>
      </c>
      <c r="K270" s="51" t="s">
        <v>4268</v>
      </c>
      <c r="L270" s="51" t="s">
        <v>796</v>
      </c>
      <c r="M270" s="51" t="s">
        <v>797</v>
      </c>
      <c r="O270" s="51" t="s">
        <v>4269</v>
      </c>
      <c r="P270" s="51" t="s">
        <v>4270</v>
      </c>
      <c r="Q270" s="52">
        <v>6000</v>
      </c>
      <c r="R270" s="52">
        <v>6600</v>
      </c>
      <c r="S270" s="51" t="s">
        <v>4271</v>
      </c>
      <c r="T270" s="51" t="s">
        <v>3405</v>
      </c>
      <c r="U270" s="51" t="s">
        <v>424</v>
      </c>
      <c r="V270" s="51" t="s">
        <v>82</v>
      </c>
      <c r="Y270" s="49">
        <v>269</v>
      </c>
    </row>
    <row r="271" spans="1:25" x14ac:dyDescent="0.4">
      <c r="A271" s="46" t="str">
        <f>VLOOKUP(F271,M!$A$3:$B$32,2)</f>
        <v>歴史</v>
      </c>
      <c r="B271" s="46" t="str">
        <f>IFERROR(IF(A271="","",A271&amp;COUNTIF(A$2:A271,A271)),"")</f>
        <v>歴史10</v>
      </c>
      <c r="C271" s="51" t="s">
        <v>798</v>
      </c>
      <c r="D271" s="52">
        <v>270</v>
      </c>
      <c r="E271" s="51" t="s">
        <v>83</v>
      </c>
      <c r="F271" s="51" t="s">
        <v>36</v>
      </c>
      <c r="G271" s="51" t="s">
        <v>84</v>
      </c>
      <c r="H271" s="51" t="s">
        <v>778</v>
      </c>
      <c r="K271" s="51" t="s">
        <v>4272</v>
      </c>
      <c r="L271" s="51" t="s">
        <v>796</v>
      </c>
      <c r="M271" s="51" t="s">
        <v>797</v>
      </c>
      <c r="O271" s="51" t="s">
        <v>4273</v>
      </c>
      <c r="P271" s="51" t="s">
        <v>4274</v>
      </c>
      <c r="Q271" s="52">
        <v>11000</v>
      </c>
      <c r="R271" s="52">
        <v>12100</v>
      </c>
      <c r="S271" s="51" t="s">
        <v>4275</v>
      </c>
      <c r="T271" s="51" t="s">
        <v>4276</v>
      </c>
      <c r="U271" s="51" t="s">
        <v>4277</v>
      </c>
      <c r="V271" s="51" t="s">
        <v>82</v>
      </c>
      <c r="Y271" s="49">
        <v>270</v>
      </c>
    </row>
    <row r="272" spans="1:25" x14ac:dyDescent="0.4">
      <c r="A272" s="46" t="str">
        <f>VLOOKUP(F272,M!$A$3:$B$32,2)</f>
        <v>歴史</v>
      </c>
      <c r="B272" s="46" t="str">
        <f>IFERROR(IF(A272="","",A272&amp;COUNTIF(A$2:A272,A272)),"")</f>
        <v>歴史11</v>
      </c>
      <c r="C272" s="51" t="s">
        <v>798</v>
      </c>
      <c r="D272" s="52">
        <v>271</v>
      </c>
      <c r="E272" s="51" t="s">
        <v>83</v>
      </c>
      <c r="F272" s="51" t="s">
        <v>36</v>
      </c>
      <c r="G272" s="51" t="s">
        <v>84</v>
      </c>
      <c r="H272" s="51" t="s">
        <v>778</v>
      </c>
      <c r="L272" s="51" t="s">
        <v>545</v>
      </c>
      <c r="M272" s="51" t="s">
        <v>546</v>
      </c>
      <c r="O272" s="51" t="s">
        <v>4278</v>
      </c>
      <c r="P272" s="51" t="s">
        <v>4279</v>
      </c>
      <c r="Q272" s="52">
        <v>90000</v>
      </c>
      <c r="R272" s="52">
        <v>99000</v>
      </c>
      <c r="S272" s="51" t="s">
        <v>4280</v>
      </c>
      <c r="T272" s="51" t="s">
        <v>3062</v>
      </c>
      <c r="U272" s="51" t="s">
        <v>4281</v>
      </c>
      <c r="V272" s="51" t="s">
        <v>129</v>
      </c>
      <c r="Y272" s="49">
        <v>271</v>
      </c>
    </row>
    <row r="273" spans="1:25" x14ac:dyDescent="0.4">
      <c r="A273" s="46" t="str">
        <f>VLOOKUP(F273,M!$A$3:$B$32,2)</f>
        <v>歴史</v>
      </c>
      <c r="B273" s="46" t="str">
        <f>IFERROR(IF(A273="","",A273&amp;COUNTIF(A$2:A273,A273)),"")</f>
        <v>歴史12</v>
      </c>
      <c r="C273" s="51" t="s">
        <v>798</v>
      </c>
      <c r="D273" s="52">
        <v>272</v>
      </c>
      <c r="E273" s="51" t="s">
        <v>83</v>
      </c>
      <c r="F273" s="51" t="s">
        <v>36</v>
      </c>
      <c r="G273" s="51" t="s">
        <v>84</v>
      </c>
      <c r="H273" s="51" t="s">
        <v>778</v>
      </c>
      <c r="K273" s="51" t="s">
        <v>4282</v>
      </c>
      <c r="L273" s="51" t="s">
        <v>802</v>
      </c>
      <c r="M273" s="51" t="s">
        <v>803</v>
      </c>
      <c r="O273" s="51" t="s">
        <v>4283</v>
      </c>
      <c r="P273" s="51" t="s">
        <v>4284</v>
      </c>
      <c r="Q273" s="52">
        <v>2800</v>
      </c>
      <c r="R273" s="52">
        <v>3080</v>
      </c>
      <c r="S273" s="51" t="s">
        <v>4285</v>
      </c>
      <c r="T273" s="51" t="s">
        <v>3098</v>
      </c>
      <c r="U273" s="51" t="s">
        <v>4286</v>
      </c>
      <c r="V273" s="51" t="s">
        <v>82</v>
      </c>
      <c r="Y273" s="49">
        <v>272</v>
      </c>
    </row>
    <row r="274" spans="1:25" x14ac:dyDescent="0.4">
      <c r="A274" s="46" t="str">
        <f>VLOOKUP(F274,M!$A$3:$B$32,2)</f>
        <v>歴史</v>
      </c>
      <c r="B274" s="46" t="str">
        <f>IFERROR(IF(A274="","",A274&amp;COUNTIF(A$2:A274,A274)),"")</f>
        <v>歴史13</v>
      </c>
      <c r="C274" s="51" t="s">
        <v>798</v>
      </c>
      <c r="D274" s="52">
        <v>273</v>
      </c>
      <c r="E274" s="51" t="s">
        <v>83</v>
      </c>
      <c r="F274" s="51" t="s">
        <v>36</v>
      </c>
      <c r="G274" s="51" t="s">
        <v>84</v>
      </c>
      <c r="H274" s="51" t="s">
        <v>778</v>
      </c>
      <c r="K274" s="51" t="s">
        <v>4287</v>
      </c>
      <c r="L274" s="51" t="s">
        <v>802</v>
      </c>
      <c r="M274" s="51" t="s">
        <v>803</v>
      </c>
      <c r="O274" s="51" t="s">
        <v>4288</v>
      </c>
      <c r="P274" s="51" t="s">
        <v>805</v>
      </c>
      <c r="Q274" s="52">
        <v>3500</v>
      </c>
      <c r="R274" s="52">
        <v>3850</v>
      </c>
      <c r="S274" s="51" t="s">
        <v>4289</v>
      </c>
      <c r="T274" s="51" t="s">
        <v>3067</v>
      </c>
      <c r="U274" s="51" t="s">
        <v>4290</v>
      </c>
      <c r="V274" s="51" t="s">
        <v>82</v>
      </c>
      <c r="Y274" s="49">
        <v>273</v>
      </c>
    </row>
    <row r="275" spans="1:25" x14ac:dyDescent="0.4">
      <c r="A275" s="46" t="str">
        <f>VLOOKUP(F275,M!$A$3:$B$32,2)</f>
        <v>歴史</v>
      </c>
      <c r="B275" s="46" t="str">
        <f>IFERROR(IF(A275="","",A275&amp;COUNTIF(A$2:A275,A275)),"")</f>
        <v>歴史14</v>
      </c>
      <c r="C275" s="51" t="s">
        <v>798</v>
      </c>
      <c r="D275" s="52">
        <v>274</v>
      </c>
      <c r="E275" s="51" t="s">
        <v>83</v>
      </c>
      <c r="F275" s="51" t="s">
        <v>36</v>
      </c>
      <c r="G275" s="51" t="s">
        <v>84</v>
      </c>
      <c r="H275" s="51" t="s">
        <v>778</v>
      </c>
      <c r="K275" s="51" t="s">
        <v>4291</v>
      </c>
      <c r="L275" s="51" t="s">
        <v>802</v>
      </c>
      <c r="M275" s="51" t="s">
        <v>803</v>
      </c>
      <c r="O275" s="51" t="s">
        <v>4292</v>
      </c>
      <c r="P275" s="51" t="s">
        <v>4293</v>
      </c>
      <c r="Q275" s="52">
        <v>4000</v>
      </c>
      <c r="R275" s="52">
        <v>4400</v>
      </c>
      <c r="S275" s="51" t="s">
        <v>4294</v>
      </c>
      <c r="T275" s="51" t="s">
        <v>3103</v>
      </c>
      <c r="U275" s="51" t="s">
        <v>4295</v>
      </c>
      <c r="V275" s="51" t="s">
        <v>82</v>
      </c>
      <c r="Y275" s="49">
        <v>274</v>
      </c>
    </row>
    <row r="276" spans="1:25" x14ac:dyDescent="0.4">
      <c r="A276" s="46" t="str">
        <f>VLOOKUP(F276,M!$A$3:$B$32,2)</f>
        <v>歴史</v>
      </c>
      <c r="B276" s="46" t="str">
        <f>IFERROR(IF(A276="","",A276&amp;COUNTIF(A$2:A276,A276)),"")</f>
        <v>歴史15</v>
      </c>
      <c r="C276" s="51" t="s">
        <v>798</v>
      </c>
      <c r="D276" s="52">
        <v>275</v>
      </c>
      <c r="E276" s="51" t="s">
        <v>83</v>
      </c>
      <c r="F276" s="51" t="s">
        <v>36</v>
      </c>
      <c r="G276" s="51" t="s">
        <v>84</v>
      </c>
      <c r="H276" s="51" t="s">
        <v>778</v>
      </c>
      <c r="K276" s="51" t="s">
        <v>4296</v>
      </c>
      <c r="L276" s="51" t="s">
        <v>168</v>
      </c>
      <c r="M276" s="51" t="s">
        <v>169</v>
      </c>
      <c r="O276" s="51" t="s">
        <v>4297</v>
      </c>
      <c r="P276" s="51" t="s">
        <v>4298</v>
      </c>
      <c r="Q276" s="54">
        <v>5900</v>
      </c>
      <c r="R276" s="54">
        <v>6490</v>
      </c>
      <c r="S276" s="51" t="s">
        <v>4299</v>
      </c>
      <c r="T276" s="51" t="s">
        <v>4300</v>
      </c>
      <c r="U276" s="51" t="s">
        <v>4301</v>
      </c>
      <c r="V276" s="51" t="s">
        <v>82</v>
      </c>
      <c r="Y276" s="49">
        <v>275</v>
      </c>
    </row>
    <row r="277" spans="1:25" x14ac:dyDescent="0.4">
      <c r="A277" s="46" t="str">
        <f>VLOOKUP(F277,M!$A$3:$B$32,2)</f>
        <v>歴史</v>
      </c>
      <c r="B277" s="46" t="str">
        <f>IFERROR(IF(A277="","",A277&amp;COUNTIF(A$2:A277,A277)),"")</f>
        <v>歴史16</v>
      </c>
      <c r="C277" s="51" t="s">
        <v>798</v>
      </c>
      <c r="D277" s="52">
        <v>276</v>
      </c>
      <c r="E277" s="51" t="s">
        <v>83</v>
      </c>
      <c r="F277" s="51" t="s">
        <v>36</v>
      </c>
      <c r="G277" s="51" t="s">
        <v>84</v>
      </c>
      <c r="H277" s="51" t="s">
        <v>778</v>
      </c>
      <c r="K277" s="51" t="s">
        <v>4302</v>
      </c>
      <c r="L277" s="51" t="s">
        <v>1358</v>
      </c>
      <c r="M277" s="51" t="s">
        <v>1359</v>
      </c>
      <c r="O277" s="51" t="s">
        <v>4303</v>
      </c>
      <c r="P277" s="51" t="s">
        <v>4304</v>
      </c>
      <c r="Q277" s="52">
        <v>6800</v>
      </c>
      <c r="R277" s="52">
        <v>7480</v>
      </c>
      <c r="S277" s="51" t="s">
        <v>4305</v>
      </c>
      <c r="T277" s="51" t="s">
        <v>3275</v>
      </c>
      <c r="U277" s="51" t="s">
        <v>1114</v>
      </c>
      <c r="V277" s="51" t="s">
        <v>82</v>
      </c>
      <c r="Y277" s="49">
        <v>276</v>
      </c>
    </row>
    <row r="278" spans="1:25" x14ac:dyDescent="0.4">
      <c r="A278" s="46" t="str">
        <f>VLOOKUP(F278,M!$A$3:$B$32,2)</f>
        <v>歴史</v>
      </c>
      <c r="B278" s="46" t="str">
        <f>IFERROR(IF(A278="","",A278&amp;COUNTIF(A$2:A278,A278)),"")</f>
        <v>歴史17</v>
      </c>
      <c r="C278" s="51" t="s">
        <v>798</v>
      </c>
      <c r="D278" s="52">
        <v>277</v>
      </c>
      <c r="E278" s="51" t="s">
        <v>83</v>
      </c>
      <c r="F278" s="51" t="s">
        <v>36</v>
      </c>
      <c r="G278" s="51" t="s">
        <v>84</v>
      </c>
      <c r="H278" s="51" t="s">
        <v>778</v>
      </c>
      <c r="K278" s="51" t="s">
        <v>4306</v>
      </c>
      <c r="L278" s="51" t="s">
        <v>296</v>
      </c>
      <c r="M278" s="51" t="s">
        <v>297</v>
      </c>
      <c r="O278" s="51" t="s">
        <v>4307</v>
      </c>
      <c r="P278" s="51" t="s">
        <v>4308</v>
      </c>
      <c r="Q278" s="52">
        <v>7400</v>
      </c>
      <c r="R278" s="52">
        <v>8140</v>
      </c>
      <c r="S278" s="51" t="s">
        <v>4309</v>
      </c>
      <c r="T278" s="51" t="s">
        <v>3200</v>
      </c>
      <c r="U278" s="51" t="s">
        <v>1028</v>
      </c>
      <c r="V278" s="51" t="s">
        <v>82</v>
      </c>
      <c r="Y278" s="49">
        <v>277</v>
      </c>
    </row>
    <row r="279" spans="1:25" x14ac:dyDescent="0.4">
      <c r="A279" s="46" t="str">
        <f>VLOOKUP(F279,M!$A$3:$B$32,2)</f>
        <v>歴史</v>
      </c>
      <c r="B279" s="46" t="str">
        <f>IFERROR(IF(A279="","",A279&amp;COUNTIF(A$2:A279,A279)),"")</f>
        <v>歴史18</v>
      </c>
      <c r="C279" s="51" t="s">
        <v>798</v>
      </c>
      <c r="D279" s="52">
        <v>278</v>
      </c>
      <c r="E279" s="51" t="s">
        <v>83</v>
      </c>
      <c r="F279" s="51" t="s">
        <v>36</v>
      </c>
      <c r="G279" s="51" t="s">
        <v>84</v>
      </c>
      <c r="H279" s="51" t="s">
        <v>778</v>
      </c>
      <c r="K279" s="51" t="s">
        <v>4310</v>
      </c>
      <c r="L279" s="51" t="s">
        <v>551</v>
      </c>
      <c r="M279" s="51" t="s">
        <v>552</v>
      </c>
      <c r="O279" s="51" t="s">
        <v>4311</v>
      </c>
      <c r="P279" s="51" t="s">
        <v>4312</v>
      </c>
      <c r="Q279" s="52">
        <v>4800</v>
      </c>
      <c r="R279" s="52">
        <v>5280</v>
      </c>
      <c r="S279" s="51" t="s">
        <v>4313</v>
      </c>
      <c r="T279" s="51" t="s">
        <v>3062</v>
      </c>
      <c r="U279" s="51" t="s">
        <v>4314</v>
      </c>
      <c r="V279" s="51" t="s">
        <v>82</v>
      </c>
      <c r="Y279" s="49">
        <v>278</v>
      </c>
    </row>
    <row r="280" spans="1:25" x14ac:dyDescent="0.4">
      <c r="A280" s="46" t="str">
        <f>VLOOKUP(F280,M!$A$3:$B$32,2)</f>
        <v>歴史</v>
      </c>
      <c r="B280" s="46" t="str">
        <f>IFERROR(IF(A280="","",A280&amp;COUNTIF(A$2:A280,A280)),"")</f>
        <v>歴史19</v>
      </c>
      <c r="C280" s="51" t="s">
        <v>798</v>
      </c>
      <c r="D280" s="52">
        <v>279</v>
      </c>
      <c r="E280" s="51" t="s">
        <v>83</v>
      </c>
      <c r="F280" s="51" t="s">
        <v>36</v>
      </c>
      <c r="G280" s="51" t="s">
        <v>84</v>
      </c>
      <c r="H280" s="51" t="s">
        <v>778</v>
      </c>
      <c r="K280" s="51" t="s">
        <v>4315</v>
      </c>
      <c r="L280" s="51" t="s">
        <v>551</v>
      </c>
      <c r="M280" s="51" t="s">
        <v>552</v>
      </c>
      <c r="O280" s="51" t="s">
        <v>4316</v>
      </c>
      <c r="P280" s="51" t="s">
        <v>4317</v>
      </c>
      <c r="Q280" s="52">
        <v>5000</v>
      </c>
      <c r="R280" s="52">
        <v>5500</v>
      </c>
      <c r="S280" s="51" t="s">
        <v>4318</v>
      </c>
      <c r="T280" s="51" t="s">
        <v>3067</v>
      </c>
      <c r="U280" s="51" t="s">
        <v>1037</v>
      </c>
      <c r="V280" s="51" t="s">
        <v>82</v>
      </c>
      <c r="Y280" s="49">
        <v>279</v>
      </c>
    </row>
    <row r="281" spans="1:25" x14ac:dyDescent="0.4">
      <c r="A281" s="46" t="str">
        <f>VLOOKUP(F281,M!$A$3:$B$32,2)</f>
        <v>歴史</v>
      </c>
      <c r="B281" s="46" t="str">
        <f>IFERROR(IF(A281="","",A281&amp;COUNTIF(A$2:A281,A281)),"")</f>
        <v>歴史20</v>
      </c>
      <c r="C281" s="51" t="s">
        <v>798</v>
      </c>
      <c r="D281" s="52">
        <v>280</v>
      </c>
      <c r="E281" s="51" t="s">
        <v>83</v>
      </c>
      <c r="F281" s="51" t="s">
        <v>36</v>
      </c>
      <c r="G281" s="51" t="s">
        <v>84</v>
      </c>
      <c r="H281" s="51" t="s">
        <v>778</v>
      </c>
      <c r="K281" s="51"/>
      <c r="L281" s="51" t="s">
        <v>4182</v>
      </c>
      <c r="M281" s="51" t="s">
        <v>4183</v>
      </c>
      <c r="O281" s="55" t="s">
        <v>4319</v>
      </c>
      <c r="P281" s="51" t="s">
        <v>4320</v>
      </c>
      <c r="Q281" s="52">
        <v>4800</v>
      </c>
      <c r="R281" s="52">
        <v>5280</v>
      </c>
      <c r="S281" s="51" t="s">
        <v>4321</v>
      </c>
      <c r="T281" s="51" t="s">
        <v>3098</v>
      </c>
      <c r="U281" s="51" t="s">
        <v>4322</v>
      </c>
      <c r="V281" s="51" t="s">
        <v>129</v>
      </c>
      <c r="Y281" s="49">
        <v>280</v>
      </c>
    </row>
    <row r="282" spans="1:25" x14ac:dyDescent="0.4">
      <c r="A282" s="46" t="str">
        <f>VLOOKUP(F282,M!$A$3:$B$32,2)</f>
        <v>歴史</v>
      </c>
      <c r="B282" s="46" t="str">
        <f>IFERROR(IF(A282="","",A282&amp;COUNTIF(A$2:A282,A282)),"")</f>
        <v>歴史21</v>
      </c>
      <c r="C282" s="51" t="s">
        <v>798</v>
      </c>
      <c r="D282" s="52">
        <v>281</v>
      </c>
      <c r="E282" s="51" t="s">
        <v>83</v>
      </c>
      <c r="F282" s="51" t="s">
        <v>36</v>
      </c>
      <c r="G282" s="51" t="s">
        <v>84</v>
      </c>
      <c r="H282" s="51" t="s">
        <v>778</v>
      </c>
      <c r="K282" s="51" t="s">
        <v>4323</v>
      </c>
      <c r="L282" s="51" t="s">
        <v>592</v>
      </c>
      <c r="M282" s="51" t="s">
        <v>593</v>
      </c>
      <c r="O282" s="51" t="s">
        <v>4324</v>
      </c>
      <c r="P282" s="51" t="s">
        <v>4325</v>
      </c>
      <c r="Q282" s="52">
        <v>6000</v>
      </c>
      <c r="R282" s="52">
        <v>6600</v>
      </c>
      <c r="S282" s="51" t="s">
        <v>4326</v>
      </c>
      <c r="T282" s="51" t="s">
        <v>3121</v>
      </c>
      <c r="U282" s="51" t="s">
        <v>4327</v>
      </c>
      <c r="V282" s="51" t="s">
        <v>82</v>
      </c>
      <c r="Y282" s="49">
        <v>281</v>
      </c>
    </row>
    <row r="283" spans="1:25" x14ac:dyDescent="0.4">
      <c r="A283" s="46" t="str">
        <f>VLOOKUP(F283,M!$A$3:$B$32,2)</f>
        <v>歴史</v>
      </c>
      <c r="B283" s="46" t="str">
        <f>IFERROR(IF(A283="","",A283&amp;COUNTIF(A$2:A283,A283)),"")</f>
        <v>歴史22</v>
      </c>
      <c r="C283" s="51" t="s">
        <v>832</v>
      </c>
      <c r="D283" s="52">
        <v>282</v>
      </c>
      <c r="E283" s="51" t="s">
        <v>83</v>
      </c>
      <c r="F283" s="51" t="s">
        <v>36</v>
      </c>
      <c r="G283" s="51" t="s">
        <v>84</v>
      </c>
      <c r="H283" s="51" t="s">
        <v>778</v>
      </c>
      <c r="K283" s="51" t="s">
        <v>4328</v>
      </c>
      <c r="L283" s="51" t="s">
        <v>592</v>
      </c>
      <c r="M283" s="51" t="s">
        <v>593</v>
      </c>
      <c r="O283" s="51" t="s">
        <v>4329</v>
      </c>
      <c r="P283" s="51" t="s">
        <v>4330</v>
      </c>
      <c r="Q283" s="52">
        <v>6500</v>
      </c>
      <c r="R283" s="52">
        <v>7150</v>
      </c>
      <c r="S283" s="51" t="s">
        <v>4331</v>
      </c>
      <c r="T283" s="51" t="s">
        <v>3166</v>
      </c>
      <c r="U283" s="51" t="s">
        <v>4332</v>
      </c>
      <c r="V283" s="51" t="s">
        <v>82</v>
      </c>
      <c r="Y283" s="49">
        <v>282</v>
      </c>
    </row>
    <row r="284" spans="1:25" x14ac:dyDescent="0.4">
      <c r="A284" s="46" t="str">
        <f>VLOOKUP(F284,M!$A$3:$B$32,2)</f>
        <v>歴史</v>
      </c>
      <c r="B284" s="46" t="str">
        <f>IFERROR(IF(A284="","",A284&amp;COUNTIF(A$2:A284,A284)),"")</f>
        <v>歴史23</v>
      </c>
      <c r="C284" s="51" t="s">
        <v>832</v>
      </c>
      <c r="D284" s="52">
        <v>283</v>
      </c>
      <c r="E284" s="51" t="s">
        <v>83</v>
      </c>
      <c r="F284" s="51" t="s">
        <v>36</v>
      </c>
      <c r="G284" s="51" t="s">
        <v>84</v>
      </c>
      <c r="H284" s="51" t="s">
        <v>778</v>
      </c>
      <c r="K284" s="51" t="s">
        <v>4333</v>
      </c>
      <c r="L284" s="51" t="s">
        <v>592</v>
      </c>
      <c r="M284" s="51" t="s">
        <v>593</v>
      </c>
      <c r="O284" s="51" t="s">
        <v>4334</v>
      </c>
      <c r="P284" s="51" t="s">
        <v>4335</v>
      </c>
      <c r="Q284" s="52">
        <v>7500</v>
      </c>
      <c r="R284" s="52">
        <v>8250</v>
      </c>
      <c r="S284" s="51" t="s">
        <v>4336</v>
      </c>
      <c r="T284" s="51" t="s">
        <v>3166</v>
      </c>
      <c r="U284" s="51" t="s">
        <v>4337</v>
      </c>
      <c r="V284" s="51" t="s">
        <v>82</v>
      </c>
      <c r="Y284" s="49">
        <v>283</v>
      </c>
    </row>
    <row r="285" spans="1:25" x14ac:dyDescent="0.4">
      <c r="A285" s="46" t="str">
        <f>VLOOKUP(F285,M!$A$3:$B$32,2)</f>
        <v>歴史</v>
      </c>
      <c r="B285" s="46" t="str">
        <f>IFERROR(IF(A285="","",A285&amp;COUNTIF(A$2:A285,A285)),"")</f>
        <v>歴史24</v>
      </c>
      <c r="C285" s="51" t="s">
        <v>832</v>
      </c>
      <c r="D285" s="52">
        <v>284</v>
      </c>
      <c r="E285" s="51" t="s">
        <v>83</v>
      </c>
      <c r="F285" s="51" t="s">
        <v>36</v>
      </c>
      <c r="G285" s="51" t="s">
        <v>84</v>
      </c>
      <c r="H285" s="51" t="s">
        <v>778</v>
      </c>
      <c r="K285" s="51" t="s">
        <v>4338</v>
      </c>
      <c r="L285" s="51" t="s">
        <v>347</v>
      </c>
      <c r="M285" s="51" t="s">
        <v>348</v>
      </c>
      <c r="O285" s="51" t="s">
        <v>4339</v>
      </c>
      <c r="P285" s="51" t="s">
        <v>4340</v>
      </c>
      <c r="Q285" s="52">
        <v>4800</v>
      </c>
      <c r="R285" s="52">
        <v>5280</v>
      </c>
      <c r="S285" s="51" t="s">
        <v>4341</v>
      </c>
      <c r="T285" s="51" t="s">
        <v>3405</v>
      </c>
      <c r="U285" s="51" t="s">
        <v>2480</v>
      </c>
      <c r="V285" s="51" t="s">
        <v>82</v>
      </c>
      <c r="Y285" s="49">
        <v>284</v>
      </c>
    </row>
    <row r="286" spans="1:25" x14ac:dyDescent="0.4">
      <c r="A286" s="46" t="str">
        <f>VLOOKUP(F286,M!$A$3:$B$32,2)</f>
        <v>歴史</v>
      </c>
      <c r="B286" s="46" t="str">
        <f>IFERROR(IF(A286="","",A286&amp;COUNTIF(A$2:A286,A286)),"")</f>
        <v>歴史25</v>
      </c>
      <c r="C286" s="51" t="s">
        <v>832</v>
      </c>
      <c r="D286" s="52">
        <v>285</v>
      </c>
      <c r="E286" s="51" t="s">
        <v>83</v>
      </c>
      <c r="F286" s="51" t="s">
        <v>36</v>
      </c>
      <c r="G286" s="51" t="s">
        <v>84</v>
      </c>
      <c r="H286" s="51" t="s">
        <v>778</v>
      </c>
      <c r="K286" s="51" t="s">
        <v>4342</v>
      </c>
      <c r="L286" s="51" t="s">
        <v>600</v>
      </c>
      <c r="M286" s="51" t="s">
        <v>601</v>
      </c>
      <c r="O286" s="51" t="s">
        <v>4343</v>
      </c>
      <c r="P286" s="51" t="s">
        <v>4344</v>
      </c>
      <c r="Q286" s="52">
        <v>2700</v>
      </c>
      <c r="R286" s="52">
        <v>2970</v>
      </c>
      <c r="S286" s="51" t="s">
        <v>4345</v>
      </c>
      <c r="T286" s="51" t="s">
        <v>3062</v>
      </c>
      <c r="U286" s="51" t="s">
        <v>807</v>
      </c>
      <c r="V286" s="51" t="s">
        <v>82</v>
      </c>
      <c r="Y286" s="49">
        <v>285</v>
      </c>
    </row>
    <row r="287" spans="1:25" x14ac:dyDescent="0.4">
      <c r="A287" s="46" t="str">
        <f>VLOOKUP(F287,M!$A$3:$B$32,2)</f>
        <v>歴史</v>
      </c>
      <c r="B287" s="46" t="str">
        <f>IFERROR(IF(A287="","",A287&amp;COUNTIF(A$2:A287,A287)),"")</f>
        <v>歴史26</v>
      </c>
      <c r="C287" s="51" t="s">
        <v>832</v>
      </c>
      <c r="D287" s="52">
        <v>286</v>
      </c>
      <c r="E287" s="51" t="s">
        <v>83</v>
      </c>
      <c r="F287" s="51" t="s">
        <v>36</v>
      </c>
      <c r="G287" s="51" t="s">
        <v>84</v>
      </c>
      <c r="H287" s="51" t="s">
        <v>778</v>
      </c>
      <c r="K287" s="51" t="s">
        <v>4346</v>
      </c>
      <c r="L287" s="51" t="s">
        <v>838</v>
      </c>
      <c r="M287" s="51" t="s">
        <v>839</v>
      </c>
      <c r="O287" s="51" t="s">
        <v>4347</v>
      </c>
      <c r="P287" s="51" t="s">
        <v>4348</v>
      </c>
      <c r="Q287" s="52">
        <v>5800</v>
      </c>
      <c r="R287" s="52">
        <v>6380</v>
      </c>
      <c r="S287" s="51" t="s">
        <v>4349</v>
      </c>
      <c r="T287" s="51" t="s">
        <v>4350</v>
      </c>
      <c r="U287" s="51" t="s">
        <v>4351</v>
      </c>
      <c r="V287" s="51" t="s">
        <v>82</v>
      </c>
      <c r="Y287" s="49">
        <v>286</v>
      </c>
    </row>
    <row r="288" spans="1:25" x14ac:dyDescent="0.4">
      <c r="A288" s="46" t="str">
        <f>VLOOKUP(F288,M!$A$3:$B$32,2)</f>
        <v>歴史</v>
      </c>
      <c r="B288" s="46" t="str">
        <f>IFERROR(IF(A288="","",A288&amp;COUNTIF(A$2:A288,A288)),"")</f>
        <v>歴史27</v>
      </c>
      <c r="C288" s="51" t="s">
        <v>832</v>
      </c>
      <c r="D288" s="52">
        <v>287</v>
      </c>
      <c r="E288" s="51" t="s">
        <v>83</v>
      </c>
      <c r="F288" s="51" t="s">
        <v>36</v>
      </c>
      <c r="G288" s="51" t="s">
        <v>84</v>
      </c>
      <c r="H288" s="51" t="s">
        <v>778</v>
      </c>
      <c r="K288" s="51" t="s">
        <v>4352</v>
      </c>
      <c r="L288" s="51" t="s">
        <v>309</v>
      </c>
      <c r="M288" s="51" t="s">
        <v>310</v>
      </c>
      <c r="O288" s="51" t="s">
        <v>4353</v>
      </c>
      <c r="P288" s="51" t="s">
        <v>4354</v>
      </c>
      <c r="Q288" s="52">
        <v>6300</v>
      </c>
      <c r="R288" s="52">
        <v>6930</v>
      </c>
      <c r="S288" s="51" t="s">
        <v>4355</v>
      </c>
      <c r="T288" s="51" t="s">
        <v>3320</v>
      </c>
      <c r="U288" s="51" t="s">
        <v>4356</v>
      </c>
      <c r="V288" s="51" t="s">
        <v>82</v>
      </c>
      <c r="Y288" s="49">
        <v>287</v>
      </c>
    </row>
    <row r="289" spans="1:25" x14ac:dyDescent="0.4">
      <c r="A289" s="46" t="str">
        <f>VLOOKUP(F289,M!$A$3:$B$32,2)</f>
        <v>歴史</v>
      </c>
      <c r="B289" s="46" t="str">
        <f>IFERROR(IF(A289="","",A289&amp;COUNTIF(A$2:A289,A289)),"")</f>
        <v>歴史28</v>
      </c>
      <c r="C289" s="51" t="s">
        <v>832</v>
      </c>
      <c r="D289" s="52">
        <v>288</v>
      </c>
      <c r="E289" s="51" t="s">
        <v>83</v>
      </c>
      <c r="F289" s="51" t="s">
        <v>36</v>
      </c>
      <c r="G289" s="51" t="s">
        <v>84</v>
      </c>
      <c r="H289" s="51" t="s">
        <v>778</v>
      </c>
      <c r="K289" s="51" t="s">
        <v>4357</v>
      </c>
      <c r="L289" s="51" t="s">
        <v>615</v>
      </c>
      <c r="M289" s="51" t="s">
        <v>616</v>
      </c>
      <c r="O289" s="51" t="s">
        <v>4358</v>
      </c>
      <c r="P289" s="51" t="s">
        <v>4359</v>
      </c>
      <c r="Q289" s="52">
        <v>9600</v>
      </c>
      <c r="R289" s="52">
        <v>10560</v>
      </c>
      <c r="S289" s="51" t="s">
        <v>4360</v>
      </c>
      <c r="T289" s="51" t="s">
        <v>3405</v>
      </c>
      <c r="U289" s="51" t="s">
        <v>860</v>
      </c>
      <c r="V289" s="51" t="s">
        <v>82</v>
      </c>
      <c r="Y289" s="49">
        <v>288</v>
      </c>
    </row>
    <row r="290" spans="1:25" x14ac:dyDescent="0.4">
      <c r="A290" s="46" t="str">
        <f>VLOOKUP(F290,M!$A$3:$B$32,2)</f>
        <v>歴史</v>
      </c>
      <c r="B290" s="46" t="str">
        <f>IFERROR(IF(A290="","",A290&amp;COUNTIF(A$2:A290,A290)),"")</f>
        <v>歴史29</v>
      </c>
      <c r="C290" s="51" t="s">
        <v>832</v>
      </c>
      <c r="D290" s="52">
        <v>289</v>
      </c>
      <c r="E290" s="51" t="s">
        <v>83</v>
      </c>
      <c r="F290" s="51" t="s">
        <v>36</v>
      </c>
      <c r="G290" s="51" t="s">
        <v>84</v>
      </c>
      <c r="H290" s="51" t="s">
        <v>778</v>
      </c>
      <c r="K290" s="51" t="s">
        <v>4361</v>
      </c>
      <c r="L290" s="51" t="s">
        <v>841</v>
      </c>
      <c r="M290" s="51" t="s">
        <v>842</v>
      </c>
      <c r="O290" s="51" t="s">
        <v>4362</v>
      </c>
      <c r="P290" s="51" t="s">
        <v>843</v>
      </c>
      <c r="Q290" s="52">
        <v>6800</v>
      </c>
      <c r="R290" s="52">
        <v>7480</v>
      </c>
      <c r="S290" s="51" t="s">
        <v>4363</v>
      </c>
      <c r="T290" s="51" t="s">
        <v>3200</v>
      </c>
      <c r="U290" s="51" t="s">
        <v>1337</v>
      </c>
      <c r="V290" s="51" t="s">
        <v>82</v>
      </c>
      <c r="Y290" s="49">
        <v>289</v>
      </c>
    </row>
    <row r="291" spans="1:25" x14ac:dyDescent="0.4">
      <c r="A291" s="46" t="str">
        <f>VLOOKUP(F291,M!$A$3:$B$32,2)</f>
        <v>歴史</v>
      </c>
      <c r="B291" s="46" t="str">
        <f>IFERROR(IF(A291="","",A291&amp;COUNTIF(A$2:A291,A291)),"")</f>
        <v>歴史30</v>
      </c>
      <c r="C291" s="51" t="s">
        <v>832</v>
      </c>
      <c r="D291" s="52">
        <v>290</v>
      </c>
      <c r="E291" s="51" t="s">
        <v>83</v>
      </c>
      <c r="F291" s="51" t="s">
        <v>36</v>
      </c>
      <c r="G291" s="51" t="s">
        <v>84</v>
      </c>
      <c r="H291" s="51" t="s">
        <v>778</v>
      </c>
      <c r="K291" s="51" t="s">
        <v>4364</v>
      </c>
      <c r="L291" s="51" t="s">
        <v>841</v>
      </c>
      <c r="M291" s="51" t="s">
        <v>842</v>
      </c>
      <c r="O291" s="51" t="s">
        <v>4365</v>
      </c>
      <c r="P291" s="51" t="s">
        <v>4366</v>
      </c>
      <c r="Q291" s="52">
        <v>5400</v>
      </c>
      <c r="R291" s="52">
        <v>5940</v>
      </c>
      <c r="S291" s="51" t="s">
        <v>4367</v>
      </c>
      <c r="T291" s="51" t="s">
        <v>3062</v>
      </c>
      <c r="U291" s="51" t="s">
        <v>171</v>
      </c>
      <c r="V291" s="51" t="s">
        <v>82</v>
      </c>
      <c r="Y291" s="49">
        <v>290</v>
      </c>
    </row>
    <row r="292" spans="1:25" x14ac:dyDescent="0.4">
      <c r="A292" s="46" t="str">
        <f>VLOOKUP(F292,M!$A$3:$B$32,2)</f>
        <v>歴史</v>
      </c>
      <c r="B292" s="46" t="str">
        <f>IFERROR(IF(A292="","",A292&amp;COUNTIF(A$2:A292,A292)),"")</f>
        <v>歴史31</v>
      </c>
      <c r="C292" s="51" t="s">
        <v>832</v>
      </c>
      <c r="D292" s="52">
        <v>291</v>
      </c>
      <c r="E292" s="51" t="s">
        <v>83</v>
      </c>
      <c r="F292" s="51" t="s">
        <v>36</v>
      </c>
      <c r="G292" s="51" t="s">
        <v>84</v>
      </c>
      <c r="H292" s="51" t="s">
        <v>778</v>
      </c>
      <c r="K292" s="51" t="s">
        <v>4368</v>
      </c>
      <c r="L292" s="51" t="s">
        <v>845</v>
      </c>
      <c r="M292" s="51" t="s">
        <v>846</v>
      </c>
      <c r="O292" s="51" t="s">
        <v>4369</v>
      </c>
      <c r="P292" s="51" t="s">
        <v>4370</v>
      </c>
      <c r="Q292" s="52">
        <v>4000</v>
      </c>
      <c r="R292" s="52">
        <v>4400</v>
      </c>
      <c r="S292" s="51" t="s">
        <v>4371</v>
      </c>
      <c r="T292" s="51" t="s">
        <v>3211</v>
      </c>
      <c r="U292" s="51" t="s">
        <v>4372</v>
      </c>
      <c r="V292" s="51" t="s">
        <v>82</v>
      </c>
      <c r="Y292" s="49">
        <v>291</v>
      </c>
    </row>
    <row r="293" spans="1:25" x14ac:dyDescent="0.4">
      <c r="A293" s="46" t="str">
        <f>VLOOKUP(F293,M!$A$3:$B$32,2)</f>
        <v>歴史</v>
      </c>
      <c r="B293" s="46" t="str">
        <f>IFERROR(IF(A293="","",A293&amp;COUNTIF(A$2:A293,A293)),"")</f>
        <v>歴史32</v>
      </c>
      <c r="C293" s="51" t="s">
        <v>832</v>
      </c>
      <c r="D293" s="52">
        <v>292</v>
      </c>
      <c r="E293" s="51" t="s">
        <v>83</v>
      </c>
      <c r="F293" s="51" t="s">
        <v>36</v>
      </c>
      <c r="G293" s="51" t="s">
        <v>84</v>
      </c>
      <c r="H293" s="51" t="s">
        <v>778</v>
      </c>
      <c r="K293" s="51" t="s">
        <v>4373</v>
      </c>
      <c r="L293" s="51" t="s">
        <v>845</v>
      </c>
      <c r="M293" s="51" t="s">
        <v>846</v>
      </c>
      <c r="O293" s="55" t="s">
        <v>4374</v>
      </c>
      <c r="P293" s="51" t="s">
        <v>4375</v>
      </c>
      <c r="Q293" s="52">
        <v>3200</v>
      </c>
      <c r="R293" s="52">
        <v>3520</v>
      </c>
      <c r="S293" s="51" t="s">
        <v>4376</v>
      </c>
      <c r="T293" s="51" t="s">
        <v>3166</v>
      </c>
      <c r="U293" s="51" t="s">
        <v>4377</v>
      </c>
      <c r="V293" s="51" t="s">
        <v>82</v>
      </c>
      <c r="Y293" s="49">
        <v>292</v>
      </c>
    </row>
    <row r="294" spans="1:25" x14ac:dyDescent="0.4">
      <c r="A294" s="46" t="str">
        <f>VLOOKUP(F294,M!$A$3:$B$32,2)</f>
        <v>歴史</v>
      </c>
      <c r="B294" s="46" t="str">
        <f>IFERROR(IF(A294="","",A294&amp;COUNTIF(A$2:A294,A294)),"")</f>
        <v>歴史33</v>
      </c>
      <c r="C294" s="51" t="s">
        <v>832</v>
      </c>
      <c r="D294" s="52">
        <v>293</v>
      </c>
      <c r="E294" s="51" t="s">
        <v>83</v>
      </c>
      <c r="F294" s="51" t="s">
        <v>36</v>
      </c>
      <c r="G294" s="51" t="s">
        <v>84</v>
      </c>
      <c r="H294" s="51" t="s">
        <v>778</v>
      </c>
      <c r="K294" s="51" t="s">
        <v>4378</v>
      </c>
      <c r="L294" s="51" t="s">
        <v>855</v>
      </c>
      <c r="M294" s="51" t="s">
        <v>856</v>
      </c>
      <c r="O294" s="51" t="s">
        <v>4379</v>
      </c>
      <c r="P294" s="51" t="s">
        <v>4380</v>
      </c>
      <c r="Q294" s="52">
        <v>10000</v>
      </c>
      <c r="R294" s="52">
        <v>11000</v>
      </c>
      <c r="S294" s="51" t="s">
        <v>4381</v>
      </c>
      <c r="T294" s="51" t="s">
        <v>3431</v>
      </c>
      <c r="U294" s="51" t="s">
        <v>4382</v>
      </c>
      <c r="V294" s="51" t="s">
        <v>82</v>
      </c>
      <c r="Y294" s="49">
        <v>293</v>
      </c>
    </row>
    <row r="295" spans="1:25" x14ac:dyDescent="0.4">
      <c r="A295" s="46" t="str">
        <f>VLOOKUP(F295,M!$A$3:$B$32,2)</f>
        <v>歴史</v>
      </c>
      <c r="B295" s="46" t="str">
        <f>IFERROR(IF(A295="","",A295&amp;COUNTIF(A$2:A295,A295)),"")</f>
        <v>歴史34</v>
      </c>
      <c r="C295" s="51" t="s">
        <v>832</v>
      </c>
      <c r="D295" s="52">
        <v>294</v>
      </c>
      <c r="E295" s="51" t="s">
        <v>83</v>
      </c>
      <c r="F295" s="51" t="s">
        <v>36</v>
      </c>
      <c r="G295" s="51" t="s">
        <v>84</v>
      </c>
      <c r="H295" s="51" t="s">
        <v>778</v>
      </c>
      <c r="K295" s="51" t="s">
        <v>4383</v>
      </c>
      <c r="L295" s="51" t="s">
        <v>855</v>
      </c>
      <c r="M295" s="51" t="s">
        <v>856</v>
      </c>
      <c r="O295" s="51" t="s">
        <v>4384</v>
      </c>
      <c r="P295" s="51" t="s">
        <v>4385</v>
      </c>
      <c r="Q295" s="52">
        <v>6000</v>
      </c>
      <c r="R295" s="52">
        <v>6600</v>
      </c>
      <c r="S295" s="51" t="s">
        <v>4386</v>
      </c>
      <c r="T295" s="51" t="s">
        <v>3266</v>
      </c>
      <c r="U295" s="51" t="s">
        <v>4387</v>
      </c>
      <c r="V295" s="51" t="s">
        <v>82</v>
      </c>
      <c r="Y295" s="49">
        <v>294</v>
      </c>
    </row>
    <row r="296" spans="1:25" x14ac:dyDescent="0.4">
      <c r="A296" s="46" t="str">
        <f>VLOOKUP(F296,M!$A$3:$B$32,2)</f>
        <v>歴史</v>
      </c>
      <c r="B296" s="46" t="str">
        <f>IFERROR(IF(A296="","",A296&amp;COUNTIF(A$2:A296,A296)),"")</f>
        <v>歴史35</v>
      </c>
      <c r="C296" s="51" t="s">
        <v>832</v>
      </c>
      <c r="D296" s="52">
        <v>295</v>
      </c>
      <c r="E296" s="51" t="s">
        <v>83</v>
      </c>
      <c r="F296" s="51" t="s">
        <v>36</v>
      </c>
      <c r="G296" s="51" t="s">
        <v>84</v>
      </c>
      <c r="H296" s="51" t="s">
        <v>778</v>
      </c>
      <c r="K296" s="51" t="s">
        <v>4388</v>
      </c>
      <c r="L296" s="51" t="s">
        <v>855</v>
      </c>
      <c r="M296" s="51" t="s">
        <v>856</v>
      </c>
      <c r="O296" s="51" t="s">
        <v>4389</v>
      </c>
      <c r="P296" s="51" t="s">
        <v>4390</v>
      </c>
      <c r="Q296" s="52">
        <v>6500</v>
      </c>
      <c r="R296" s="52">
        <v>7150</v>
      </c>
      <c r="S296" s="51" t="s">
        <v>4391</v>
      </c>
      <c r="T296" s="51" t="s">
        <v>3211</v>
      </c>
      <c r="U296" s="51" t="s">
        <v>4392</v>
      </c>
      <c r="V296" s="51" t="s">
        <v>82</v>
      </c>
      <c r="Y296" s="49">
        <v>295</v>
      </c>
    </row>
    <row r="297" spans="1:25" x14ac:dyDescent="0.4">
      <c r="A297" s="46" t="str">
        <f>VLOOKUP(F297,M!$A$3:$B$32,2)</f>
        <v>歴史</v>
      </c>
      <c r="B297" s="46" t="str">
        <f>IFERROR(IF(A297="","",A297&amp;COUNTIF(A$2:A297,A297)),"")</f>
        <v>歴史36</v>
      </c>
      <c r="C297" s="51" t="s">
        <v>832</v>
      </c>
      <c r="D297" s="52">
        <v>296</v>
      </c>
      <c r="E297" s="51" t="s">
        <v>83</v>
      </c>
      <c r="F297" s="51" t="s">
        <v>36</v>
      </c>
      <c r="G297" s="51" t="s">
        <v>84</v>
      </c>
      <c r="H297" s="51" t="s">
        <v>778</v>
      </c>
      <c r="K297" s="51" t="s">
        <v>4393</v>
      </c>
      <c r="L297" s="51" t="s">
        <v>855</v>
      </c>
      <c r="M297" s="51" t="s">
        <v>856</v>
      </c>
      <c r="O297" s="51" t="s">
        <v>4394</v>
      </c>
      <c r="P297" s="51" t="s">
        <v>4395</v>
      </c>
      <c r="Q297" s="52">
        <v>14000</v>
      </c>
      <c r="R297" s="52">
        <v>15400</v>
      </c>
      <c r="S297" s="51" t="s">
        <v>4396</v>
      </c>
      <c r="T297" s="51" t="s">
        <v>3215</v>
      </c>
      <c r="U297" s="51" t="s">
        <v>857</v>
      </c>
      <c r="V297" s="51" t="s">
        <v>82</v>
      </c>
      <c r="Y297" s="49">
        <v>296</v>
      </c>
    </row>
    <row r="298" spans="1:25" x14ac:dyDescent="0.4">
      <c r="A298" s="46" t="str">
        <f>VLOOKUP(F298,M!$A$3:$B$32,2)</f>
        <v>歴史</v>
      </c>
      <c r="B298" s="46" t="str">
        <f>IFERROR(IF(A298="","",A298&amp;COUNTIF(A$2:A298,A298)),"")</f>
        <v>歴史37</v>
      </c>
      <c r="C298" s="51" t="s">
        <v>832</v>
      </c>
      <c r="D298" s="52">
        <v>297</v>
      </c>
      <c r="E298" s="51" t="s">
        <v>83</v>
      </c>
      <c r="F298" s="51" t="s">
        <v>36</v>
      </c>
      <c r="G298" s="51" t="s">
        <v>84</v>
      </c>
      <c r="H298" s="51" t="s">
        <v>778</v>
      </c>
      <c r="K298" s="51" t="s">
        <v>4397</v>
      </c>
      <c r="L298" s="51" t="s">
        <v>855</v>
      </c>
      <c r="M298" s="51" t="s">
        <v>856</v>
      </c>
      <c r="O298" s="51" t="s">
        <v>4398</v>
      </c>
      <c r="P298" s="51" t="s">
        <v>4399</v>
      </c>
      <c r="Q298" s="52">
        <v>6000</v>
      </c>
      <c r="R298" s="52">
        <v>6600</v>
      </c>
      <c r="S298" s="51" t="s">
        <v>4400</v>
      </c>
      <c r="T298" s="51" t="s">
        <v>3211</v>
      </c>
      <c r="U298" s="51" t="s">
        <v>966</v>
      </c>
      <c r="V298" s="51" t="s">
        <v>82</v>
      </c>
      <c r="Y298" s="49">
        <v>297</v>
      </c>
    </row>
    <row r="299" spans="1:25" x14ac:dyDescent="0.4">
      <c r="A299" s="46" t="str">
        <f>VLOOKUP(F299,M!$A$3:$B$32,2)</f>
        <v>歴史</v>
      </c>
      <c r="B299" s="46" t="str">
        <f>IFERROR(IF(A299="","",A299&amp;COUNTIF(A$2:A299,A299)),"")</f>
        <v>歴史38</v>
      </c>
      <c r="C299" s="51" t="s">
        <v>858</v>
      </c>
      <c r="D299" s="52">
        <v>298</v>
      </c>
      <c r="E299" s="51" t="s">
        <v>83</v>
      </c>
      <c r="F299" s="51" t="s">
        <v>36</v>
      </c>
      <c r="G299" s="51" t="s">
        <v>84</v>
      </c>
      <c r="H299" s="51" t="s">
        <v>778</v>
      </c>
      <c r="K299" s="51" t="s">
        <v>4401</v>
      </c>
      <c r="L299" s="51" t="s">
        <v>633</v>
      </c>
      <c r="M299" s="51" t="s">
        <v>634</v>
      </c>
      <c r="O299" s="51" t="s">
        <v>4402</v>
      </c>
      <c r="P299" s="51" t="s">
        <v>4403</v>
      </c>
      <c r="Q299" s="52">
        <v>2400</v>
      </c>
      <c r="R299" s="52">
        <v>2640</v>
      </c>
      <c r="S299" s="51" t="s">
        <v>4404</v>
      </c>
      <c r="T299" s="51" t="s">
        <v>3166</v>
      </c>
      <c r="U299" s="51" t="s">
        <v>4405</v>
      </c>
      <c r="V299" s="51" t="s">
        <v>82</v>
      </c>
      <c r="Y299" s="49">
        <v>298</v>
      </c>
    </row>
    <row r="300" spans="1:25" x14ac:dyDescent="0.4">
      <c r="A300" s="46" t="str">
        <f>VLOOKUP(F300,M!$A$3:$B$32,2)</f>
        <v>歴史</v>
      </c>
      <c r="B300" s="46" t="str">
        <f>IFERROR(IF(A300="","",A300&amp;COUNTIF(A$2:A300,A300)),"")</f>
        <v>歴史39</v>
      </c>
      <c r="C300" s="51" t="s">
        <v>858</v>
      </c>
      <c r="D300" s="52">
        <v>299</v>
      </c>
      <c r="E300" s="51" t="s">
        <v>83</v>
      </c>
      <c r="F300" s="51" t="s">
        <v>36</v>
      </c>
      <c r="G300" s="51" t="s">
        <v>84</v>
      </c>
      <c r="H300" s="51" t="s">
        <v>778</v>
      </c>
      <c r="K300" s="51" t="s">
        <v>4406</v>
      </c>
      <c r="L300" s="51" t="s">
        <v>861</v>
      </c>
      <c r="M300" s="51" t="s">
        <v>862</v>
      </c>
      <c r="O300" s="51" t="s">
        <v>4407</v>
      </c>
      <c r="P300" s="51" t="s">
        <v>4408</v>
      </c>
      <c r="Q300" s="52">
        <v>8000</v>
      </c>
      <c r="R300" s="52">
        <v>8800</v>
      </c>
      <c r="S300" s="51" t="s">
        <v>4409</v>
      </c>
      <c r="T300" s="51" t="s">
        <v>3266</v>
      </c>
      <c r="U300" s="51" t="s">
        <v>868</v>
      </c>
      <c r="V300" s="51" t="s">
        <v>82</v>
      </c>
      <c r="Y300" s="49">
        <v>299</v>
      </c>
    </row>
    <row r="301" spans="1:25" x14ac:dyDescent="0.4">
      <c r="A301" s="46" t="str">
        <f>VLOOKUP(F301,M!$A$3:$B$32,2)</f>
        <v>歴史</v>
      </c>
      <c r="B301" s="46" t="str">
        <f>IFERROR(IF(A301="","",A301&amp;COUNTIF(A$2:A301,A301)),"")</f>
        <v>歴史40</v>
      </c>
      <c r="C301" s="51" t="s">
        <v>858</v>
      </c>
      <c r="D301" s="52">
        <v>300</v>
      </c>
      <c r="E301" s="51" t="s">
        <v>83</v>
      </c>
      <c r="F301" s="51" t="s">
        <v>36</v>
      </c>
      <c r="G301" s="51" t="s">
        <v>84</v>
      </c>
      <c r="H301" s="51" t="s">
        <v>778</v>
      </c>
      <c r="L301" s="51" t="s">
        <v>635</v>
      </c>
      <c r="M301" s="51" t="s">
        <v>636</v>
      </c>
      <c r="O301" s="51" t="s">
        <v>4410</v>
      </c>
      <c r="P301" s="51" t="s">
        <v>4411</v>
      </c>
      <c r="Q301" s="52">
        <v>7600</v>
      </c>
      <c r="R301" s="52">
        <v>8360</v>
      </c>
      <c r="S301" s="51" t="s">
        <v>4412</v>
      </c>
      <c r="T301" s="51" t="s">
        <v>4413</v>
      </c>
      <c r="U301" s="51" t="s">
        <v>4414</v>
      </c>
      <c r="V301" s="51" t="s">
        <v>129</v>
      </c>
      <c r="Y301" s="49">
        <v>300</v>
      </c>
    </row>
    <row r="302" spans="1:25" x14ac:dyDescent="0.4">
      <c r="A302" s="46" t="str">
        <f>VLOOKUP(F302,M!$A$3:$B$32,2)</f>
        <v>歴史</v>
      </c>
      <c r="B302" s="46" t="str">
        <f>IFERROR(IF(A302="","",A302&amp;COUNTIF(A$2:A302,A302)),"")</f>
        <v>歴史41</v>
      </c>
      <c r="C302" s="51" t="s">
        <v>858</v>
      </c>
      <c r="D302" s="52">
        <v>301</v>
      </c>
      <c r="E302" s="51" t="s">
        <v>83</v>
      </c>
      <c r="F302" s="51" t="s">
        <v>36</v>
      </c>
      <c r="G302" s="51" t="s">
        <v>84</v>
      </c>
      <c r="H302" s="51" t="s">
        <v>778</v>
      </c>
      <c r="K302" s="51" t="s">
        <v>4415</v>
      </c>
      <c r="L302" s="51" t="s">
        <v>635</v>
      </c>
      <c r="M302" s="51" t="s">
        <v>636</v>
      </c>
      <c r="O302" s="51" t="s">
        <v>4416</v>
      </c>
      <c r="P302" s="51" t="s">
        <v>4417</v>
      </c>
      <c r="Q302" s="52">
        <v>7200</v>
      </c>
      <c r="R302" s="52">
        <v>7920</v>
      </c>
      <c r="S302" s="51" t="s">
        <v>4418</v>
      </c>
      <c r="T302" s="51" t="s">
        <v>3181</v>
      </c>
      <c r="U302" s="51" t="s">
        <v>3884</v>
      </c>
      <c r="V302" s="51" t="s">
        <v>82</v>
      </c>
      <c r="Y302" s="49">
        <v>301</v>
      </c>
    </row>
    <row r="303" spans="1:25" x14ac:dyDescent="0.4">
      <c r="A303" s="46" t="str">
        <f>VLOOKUP(F303,M!$A$3:$B$32,2)</f>
        <v>歴史</v>
      </c>
      <c r="B303" s="46" t="str">
        <f>IFERROR(IF(A303="","",A303&amp;COUNTIF(A$2:A303,A303)),"")</f>
        <v>歴史42</v>
      </c>
      <c r="C303" s="51" t="s">
        <v>858</v>
      </c>
      <c r="D303" s="52">
        <v>302</v>
      </c>
      <c r="E303" s="51" t="s">
        <v>83</v>
      </c>
      <c r="F303" s="51" t="s">
        <v>36</v>
      </c>
      <c r="G303" s="51" t="s">
        <v>84</v>
      </c>
      <c r="H303" s="51" t="s">
        <v>778</v>
      </c>
      <c r="L303" s="51" t="s">
        <v>516</v>
      </c>
      <c r="M303" s="51" t="s">
        <v>517</v>
      </c>
      <c r="O303" s="51" t="s">
        <v>4419</v>
      </c>
      <c r="P303" s="51" t="s">
        <v>866</v>
      </c>
      <c r="Q303" s="54">
        <v>17456</v>
      </c>
      <c r="R303" s="52">
        <v>19200</v>
      </c>
      <c r="S303" s="51" t="s">
        <v>4420</v>
      </c>
      <c r="T303" s="51" t="s">
        <v>4421</v>
      </c>
      <c r="U303" s="51" t="s">
        <v>867</v>
      </c>
      <c r="Y303" s="49">
        <v>302</v>
      </c>
    </row>
    <row r="304" spans="1:25" x14ac:dyDescent="0.4">
      <c r="A304" s="46" t="str">
        <f>VLOOKUP(F304,M!$A$3:$B$32,2)</f>
        <v>歴史</v>
      </c>
      <c r="B304" s="46" t="str">
        <f>IFERROR(IF(A304="","",A304&amp;COUNTIF(A$2:A304,A304)),"")</f>
        <v>歴史43</v>
      </c>
      <c r="C304" s="51" t="s">
        <v>858</v>
      </c>
      <c r="D304" s="52">
        <v>303</v>
      </c>
      <c r="E304" s="51" t="s">
        <v>83</v>
      </c>
      <c r="F304" s="51" t="s">
        <v>36</v>
      </c>
      <c r="G304" s="51" t="s">
        <v>84</v>
      </c>
      <c r="H304" s="51" t="s">
        <v>778</v>
      </c>
      <c r="K304" s="51" t="s">
        <v>4422</v>
      </c>
      <c r="L304" s="51" t="s">
        <v>1193</v>
      </c>
      <c r="M304" s="51" t="s">
        <v>1194</v>
      </c>
      <c r="O304" s="51" t="s">
        <v>4423</v>
      </c>
      <c r="P304" s="51" t="s">
        <v>4424</v>
      </c>
      <c r="Q304" s="52">
        <v>9000</v>
      </c>
      <c r="R304" s="52">
        <v>9900</v>
      </c>
      <c r="S304" s="51" t="s">
        <v>4425</v>
      </c>
      <c r="T304" s="51" t="s">
        <v>3131</v>
      </c>
      <c r="U304" s="51" t="s">
        <v>945</v>
      </c>
      <c r="V304" s="51" t="s">
        <v>82</v>
      </c>
      <c r="Y304" s="49">
        <v>303</v>
      </c>
    </row>
    <row r="305" spans="1:25" x14ac:dyDescent="0.4">
      <c r="A305" s="46" t="str">
        <f>VLOOKUP(F305,M!$A$3:$B$32,2)</f>
        <v>歴史</v>
      </c>
      <c r="B305" s="46" t="str">
        <f>IFERROR(IF(A305="","",A305&amp;COUNTIF(A$2:A305,A305)),"")</f>
        <v>歴史44</v>
      </c>
      <c r="C305" s="51" t="s">
        <v>858</v>
      </c>
      <c r="D305" s="52">
        <v>304</v>
      </c>
      <c r="E305" s="51" t="s">
        <v>83</v>
      </c>
      <c r="F305" s="51" t="s">
        <v>36</v>
      </c>
      <c r="G305" s="51" t="s">
        <v>84</v>
      </c>
      <c r="H305" s="51" t="s">
        <v>778</v>
      </c>
      <c r="K305" s="51" t="s">
        <v>4426</v>
      </c>
      <c r="L305" s="51" t="s">
        <v>657</v>
      </c>
      <c r="M305" s="51" t="s">
        <v>658</v>
      </c>
      <c r="O305" s="51" t="s">
        <v>4427</v>
      </c>
      <c r="P305" s="51" t="s">
        <v>4428</v>
      </c>
      <c r="Q305" s="52">
        <v>9000</v>
      </c>
      <c r="R305" s="52">
        <v>9900</v>
      </c>
      <c r="S305" s="51" t="s">
        <v>4429</v>
      </c>
      <c r="T305" s="51" t="s">
        <v>3664</v>
      </c>
      <c r="U305" s="51" t="s">
        <v>4430</v>
      </c>
      <c r="V305" s="51" t="s">
        <v>82</v>
      </c>
      <c r="Y305" s="49">
        <v>304</v>
      </c>
    </row>
    <row r="306" spans="1:25" x14ac:dyDescent="0.4">
      <c r="A306" s="46" t="str">
        <f>VLOOKUP(F306,M!$A$3:$B$32,2)</f>
        <v>歴史</v>
      </c>
      <c r="B306" s="46" t="str">
        <f>IFERROR(IF(A306="","",A306&amp;COUNTIF(A$2:A306,A306)),"")</f>
        <v>歴史45</v>
      </c>
      <c r="C306" s="51" t="s">
        <v>858</v>
      </c>
      <c r="D306" s="52">
        <v>305</v>
      </c>
      <c r="E306" s="51" t="s">
        <v>83</v>
      </c>
      <c r="F306" s="51" t="s">
        <v>36</v>
      </c>
      <c r="G306" s="51" t="s">
        <v>84</v>
      </c>
      <c r="H306" s="51" t="s">
        <v>778</v>
      </c>
      <c r="K306" s="51" t="s">
        <v>4431</v>
      </c>
      <c r="L306" s="51" t="s">
        <v>4432</v>
      </c>
      <c r="M306" s="51" t="s">
        <v>4433</v>
      </c>
      <c r="O306" s="51" t="s">
        <v>4434</v>
      </c>
      <c r="P306" s="51" t="s">
        <v>4435</v>
      </c>
      <c r="Q306" s="52">
        <v>16000</v>
      </c>
      <c r="R306" s="52">
        <v>17600</v>
      </c>
      <c r="S306" s="51" t="s">
        <v>4436</v>
      </c>
      <c r="T306" s="51" t="s">
        <v>3098</v>
      </c>
      <c r="U306" s="51" t="s">
        <v>4437</v>
      </c>
      <c r="V306" s="51" t="s">
        <v>82</v>
      </c>
      <c r="Y306" s="49">
        <v>305</v>
      </c>
    </row>
    <row r="307" spans="1:25" x14ac:dyDescent="0.4">
      <c r="A307" s="46" t="str">
        <f>VLOOKUP(F307,M!$A$3:$B$32,2)</f>
        <v>歴史</v>
      </c>
      <c r="B307" s="46" t="str">
        <f>IFERROR(IF(A307="","",A307&amp;COUNTIF(A$2:A307,A307)),"")</f>
        <v>歴史46</v>
      </c>
      <c r="C307" s="51" t="s">
        <v>858</v>
      </c>
      <c r="D307" s="52">
        <v>306</v>
      </c>
      <c r="E307" s="51" t="s">
        <v>83</v>
      </c>
      <c r="F307" s="51" t="s">
        <v>36</v>
      </c>
      <c r="G307" s="51" t="s">
        <v>84</v>
      </c>
      <c r="H307" s="51" t="s">
        <v>778</v>
      </c>
      <c r="K307" s="51" t="s">
        <v>4438</v>
      </c>
      <c r="L307" s="51" t="s">
        <v>659</v>
      </c>
      <c r="M307" s="51" t="s">
        <v>660</v>
      </c>
      <c r="O307" s="51" t="s">
        <v>4439</v>
      </c>
      <c r="P307" s="51" t="s">
        <v>4440</v>
      </c>
      <c r="Q307" s="52">
        <v>8500</v>
      </c>
      <c r="R307" s="52">
        <v>9350</v>
      </c>
      <c r="S307" s="51" t="s">
        <v>4441</v>
      </c>
      <c r="T307" s="51" t="s">
        <v>3266</v>
      </c>
      <c r="U307" s="51" t="s">
        <v>164</v>
      </c>
      <c r="V307" s="51" t="s">
        <v>82</v>
      </c>
      <c r="Y307" s="49">
        <v>306</v>
      </c>
    </row>
    <row r="308" spans="1:25" x14ac:dyDescent="0.4">
      <c r="A308" s="46" t="str">
        <f>VLOOKUP(F308,M!$A$3:$B$32,2)</f>
        <v>歴史</v>
      </c>
      <c r="B308" s="46" t="str">
        <f>IFERROR(IF(A308="","",A308&amp;COUNTIF(A$2:A308,A308)),"")</f>
        <v>歴史47</v>
      </c>
      <c r="C308" s="51" t="s">
        <v>858</v>
      </c>
      <c r="D308" s="52">
        <v>307</v>
      </c>
      <c r="E308" s="51" t="s">
        <v>83</v>
      </c>
      <c r="F308" s="51" t="s">
        <v>36</v>
      </c>
      <c r="G308" s="51" t="s">
        <v>84</v>
      </c>
      <c r="H308" s="51" t="s">
        <v>778</v>
      </c>
      <c r="K308" s="51" t="s">
        <v>4442</v>
      </c>
      <c r="L308" s="51" t="s">
        <v>659</v>
      </c>
      <c r="M308" s="51" t="s">
        <v>660</v>
      </c>
      <c r="O308" s="51" t="s">
        <v>4443</v>
      </c>
      <c r="P308" s="51" t="s">
        <v>4444</v>
      </c>
      <c r="Q308" s="52">
        <v>8000</v>
      </c>
      <c r="R308" s="52">
        <v>8800</v>
      </c>
      <c r="S308" s="51" t="s">
        <v>4445</v>
      </c>
      <c r="T308" s="51" t="s">
        <v>3275</v>
      </c>
      <c r="U308" s="51" t="s">
        <v>3406</v>
      </c>
      <c r="V308" s="51" t="s">
        <v>82</v>
      </c>
      <c r="Y308" s="49">
        <v>307</v>
      </c>
    </row>
    <row r="309" spans="1:25" x14ac:dyDescent="0.4">
      <c r="A309" s="46" t="str">
        <f>VLOOKUP(F309,M!$A$3:$B$32,2)</f>
        <v>歴史</v>
      </c>
      <c r="B309" s="46" t="str">
        <f>IFERROR(IF(A309="","",A309&amp;COUNTIF(A$2:A309,A309)),"")</f>
        <v>歴史48</v>
      </c>
      <c r="C309" s="51" t="s">
        <v>858</v>
      </c>
      <c r="D309" s="52">
        <v>308</v>
      </c>
      <c r="E309" s="51" t="s">
        <v>83</v>
      </c>
      <c r="F309" s="51" t="s">
        <v>36</v>
      </c>
      <c r="G309" s="51" t="s">
        <v>84</v>
      </c>
      <c r="H309" s="51" t="s">
        <v>778</v>
      </c>
      <c r="K309" s="51" t="s">
        <v>4446</v>
      </c>
      <c r="L309" s="51" t="s">
        <v>659</v>
      </c>
      <c r="M309" s="51" t="s">
        <v>660</v>
      </c>
      <c r="O309" s="51" t="s">
        <v>4447</v>
      </c>
      <c r="P309" s="51" t="s">
        <v>4448</v>
      </c>
      <c r="Q309" s="52">
        <v>14000</v>
      </c>
      <c r="R309" s="52">
        <v>15400</v>
      </c>
      <c r="S309" s="51" t="s">
        <v>4449</v>
      </c>
      <c r="T309" s="51" t="s">
        <v>3181</v>
      </c>
      <c r="U309" s="51" t="s">
        <v>4450</v>
      </c>
      <c r="V309" s="51" t="s">
        <v>82</v>
      </c>
      <c r="Y309" s="49">
        <v>308</v>
      </c>
    </row>
    <row r="310" spans="1:25" x14ac:dyDescent="0.4">
      <c r="A310" s="46" t="str">
        <f>VLOOKUP(F310,M!$A$3:$B$32,2)</f>
        <v>歴史</v>
      </c>
      <c r="B310" s="46" t="str">
        <f>IFERROR(IF(A310="","",A310&amp;COUNTIF(A$2:A310,A310)),"")</f>
        <v>歴史49</v>
      </c>
      <c r="C310" s="51" t="s">
        <v>858</v>
      </c>
      <c r="D310" s="52">
        <v>309</v>
      </c>
      <c r="E310" s="51" t="s">
        <v>83</v>
      </c>
      <c r="F310" s="51" t="s">
        <v>36</v>
      </c>
      <c r="G310" s="51" t="s">
        <v>84</v>
      </c>
      <c r="H310" s="51" t="s">
        <v>778</v>
      </c>
      <c r="K310" s="51" t="s">
        <v>4451</v>
      </c>
      <c r="L310" s="51" t="s">
        <v>659</v>
      </c>
      <c r="M310" s="51" t="s">
        <v>660</v>
      </c>
      <c r="O310" s="51" t="s">
        <v>4452</v>
      </c>
      <c r="P310" s="51" t="s">
        <v>4453</v>
      </c>
      <c r="Q310" s="52">
        <v>8000</v>
      </c>
      <c r="R310" s="52">
        <v>8800</v>
      </c>
      <c r="S310" s="51" t="s">
        <v>4454</v>
      </c>
      <c r="T310" s="51" t="s">
        <v>3181</v>
      </c>
      <c r="U310" s="51" t="s">
        <v>837</v>
      </c>
      <c r="V310" s="51" t="s">
        <v>82</v>
      </c>
      <c r="Y310" s="49">
        <v>309</v>
      </c>
    </row>
    <row r="311" spans="1:25" x14ac:dyDescent="0.4">
      <c r="A311" s="46" t="str">
        <f>VLOOKUP(F311,M!$A$3:$B$32,2)</f>
        <v>歴史</v>
      </c>
      <c r="B311" s="46" t="str">
        <f>IFERROR(IF(A311="","",A311&amp;COUNTIF(A$2:A311,A311)),"")</f>
        <v>歴史50</v>
      </c>
      <c r="C311" s="51" t="s">
        <v>858</v>
      </c>
      <c r="D311" s="52">
        <v>310</v>
      </c>
      <c r="E311" s="51" t="s">
        <v>83</v>
      </c>
      <c r="F311" s="51" t="s">
        <v>36</v>
      </c>
      <c r="G311" s="51" t="s">
        <v>84</v>
      </c>
      <c r="H311" s="51" t="s">
        <v>778</v>
      </c>
      <c r="K311" s="51" t="s">
        <v>4455</v>
      </c>
      <c r="L311" s="51" t="s">
        <v>659</v>
      </c>
      <c r="M311" s="51" t="s">
        <v>660</v>
      </c>
      <c r="O311" s="51" t="s">
        <v>4456</v>
      </c>
      <c r="P311" s="51" t="s">
        <v>4457</v>
      </c>
      <c r="Q311" s="52">
        <v>9300</v>
      </c>
      <c r="R311" s="52">
        <v>10230</v>
      </c>
      <c r="S311" s="51" t="s">
        <v>4458</v>
      </c>
      <c r="T311" s="51" t="s">
        <v>3062</v>
      </c>
      <c r="U311" s="51" t="s">
        <v>872</v>
      </c>
      <c r="V311" s="51" t="s">
        <v>129</v>
      </c>
      <c r="Y311" s="49">
        <v>310</v>
      </c>
    </row>
    <row r="312" spans="1:25" x14ac:dyDescent="0.4">
      <c r="A312" s="46" t="str">
        <f>VLOOKUP(F312,M!$A$3:$B$32,2)</f>
        <v>歴史</v>
      </c>
      <c r="B312" s="46" t="str">
        <f>IFERROR(IF(A312="","",A312&amp;COUNTIF(A$2:A312,A312)),"")</f>
        <v>歴史51</v>
      </c>
      <c r="C312" s="51" t="s">
        <v>858</v>
      </c>
      <c r="D312" s="52">
        <v>311</v>
      </c>
      <c r="E312" s="51" t="s">
        <v>83</v>
      </c>
      <c r="F312" s="51" t="s">
        <v>36</v>
      </c>
      <c r="G312" s="51" t="s">
        <v>84</v>
      </c>
      <c r="H312" s="51" t="s">
        <v>778</v>
      </c>
      <c r="K312" s="51" t="s">
        <v>4459</v>
      </c>
      <c r="L312" s="51" t="s">
        <v>659</v>
      </c>
      <c r="M312" s="51" t="s">
        <v>660</v>
      </c>
      <c r="O312" s="51" t="s">
        <v>4460</v>
      </c>
      <c r="P312" s="51" t="s">
        <v>4461</v>
      </c>
      <c r="Q312" s="52">
        <v>7500</v>
      </c>
      <c r="R312" s="52">
        <v>8250</v>
      </c>
      <c r="S312" s="51" t="s">
        <v>4462</v>
      </c>
      <c r="T312" s="51" t="s">
        <v>3220</v>
      </c>
      <c r="U312" s="51" t="s">
        <v>1028</v>
      </c>
      <c r="V312" s="51" t="s">
        <v>82</v>
      </c>
      <c r="Y312" s="49">
        <v>311</v>
      </c>
    </row>
    <row r="313" spans="1:25" x14ac:dyDescent="0.4">
      <c r="A313" s="46" t="str">
        <f>VLOOKUP(F313,M!$A$3:$B$32,2)</f>
        <v>歴史</v>
      </c>
      <c r="B313" s="46" t="str">
        <f>IFERROR(IF(A313="","",A313&amp;COUNTIF(A$2:A313,A313)),"")</f>
        <v>歴史52</v>
      </c>
      <c r="C313" s="51" t="s">
        <v>858</v>
      </c>
      <c r="D313" s="52">
        <v>312</v>
      </c>
      <c r="E313" s="51" t="s">
        <v>83</v>
      </c>
      <c r="F313" s="51" t="s">
        <v>36</v>
      </c>
      <c r="G313" s="51" t="s">
        <v>84</v>
      </c>
      <c r="H313" s="51" t="s">
        <v>778</v>
      </c>
      <c r="K313" s="51" t="s">
        <v>4463</v>
      </c>
      <c r="L313" s="51" t="s">
        <v>659</v>
      </c>
      <c r="M313" s="51" t="s">
        <v>660</v>
      </c>
      <c r="O313" s="51" t="s">
        <v>4464</v>
      </c>
      <c r="P313" s="51" t="s">
        <v>4465</v>
      </c>
      <c r="Q313" s="52">
        <v>10000</v>
      </c>
      <c r="R313" s="52">
        <v>11000</v>
      </c>
      <c r="S313" s="51" t="s">
        <v>4466</v>
      </c>
      <c r="T313" s="51" t="s">
        <v>3405</v>
      </c>
      <c r="U313" s="51" t="s">
        <v>1759</v>
      </c>
      <c r="V313" s="51" t="s">
        <v>82</v>
      </c>
      <c r="Y313" s="49">
        <v>312</v>
      </c>
    </row>
    <row r="314" spans="1:25" x14ac:dyDescent="0.4">
      <c r="A314" s="46" t="str">
        <f>VLOOKUP(F314,M!$A$3:$B$32,2)</f>
        <v>歴史</v>
      </c>
      <c r="B314" s="46" t="str">
        <f>IFERROR(IF(A314="","",A314&amp;COUNTIF(A$2:A314,A314)),"")</f>
        <v>歴史53</v>
      </c>
      <c r="C314" s="51" t="s">
        <v>858</v>
      </c>
      <c r="D314" s="52">
        <v>313</v>
      </c>
      <c r="E314" s="51" t="s">
        <v>83</v>
      </c>
      <c r="F314" s="51" t="s">
        <v>36</v>
      </c>
      <c r="G314" s="51" t="s">
        <v>84</v>
      </c>
      <c r="H314" s="51" t="s">
        <v>778</v>
      </c>
      <c r="K314" s="51" t="s">
        <v>4467</v>
      </c>
      <c r="L314" s="51" t="s">
        <v>659</v>
      </c>
      <c r="M314" s="51" t="s">
        <v>660</v>
      </c>
      <c r="O314" s="51" t="s">
        <v>4468</v>
      </c>
      <c r="P314" s="51" t="s">
        <v>4469</v>
      </c>
      <c r="Q314" s="52">
        <v>5500</v>
      </c>
      <c r="R314" s="52">
        <v>6050</v>
      </c>
      <c r="S314" s="51" t="s">
        <v>4470</v>
      </c>
      <c r="T314" s="51" t="s">
        <v>3121</v>
      </c>
      <c r="U314" s="51" t="s">
        <v>860</v>
      </c>
      <c r="V314" s="51" t="s">
        <v>82</v>
      </c>
      <c r="Y314" s="49">
        <v>313</v>
      </c>
    </row>
    <row r="315" spans="1:25" x14ac:dyDescent="0.4">
      <c r="A315" s="46" t="str">
        <f>VLOOKUP(F315,M!$A$3:$B$32,2)</f>
        <v>歴史</v>
      </c>
      <c r="B315" s="46" t="str">
        <f>IFERROR(IF(A315="","",A315&amp;COUNTIF(A$2:A315,A315)),"")</f>
        <v>歴史54</v>
      </c>
      <c r="C315" s="51" t="s">
        <v>870</v>
      </c>
      <c r="D315" s="52">
        <v>314</v>
      </c>
      <c r="E315" s="51" t="s">
        <v>83</v>
      </c>
      <c r="F315" s="51" t="s">
        <v>36</v>
      </c>
      <c r="G315" s="51" t="s">
        <v>84</v>
      </c>
      <c r="H315" s="51" t="s">
        <v>778</v>
      </c>
      <c r="K315" s="51" t="s">
        <v>4471</v>
      </c>
      <c r="L315" s="51" t="s">
        <v>659</v>
      </c>
      <c r="M315" s="51" t="s">
        <v>660</v>
      </c>
      <c r="O315" s="51" t="s">
        <v>4472</v>
      </c>
      <c r="P315" s="51" t="s">
        <v>871</v>
      </c>
      <c r="Q315" s="52">
        <v>9000</v>
      </c>
      <c r="R315" s="52">
        <v>9900</v>
      </c>
      <c r="S315" s="51" t="s">
        <v>4473</v>
      </c>
      <c r="T315" s="51" t="s">
        <v>3200</v>
      </c>
      <c r="U315" s="51" t="s">
        <v>435</v>
      </c>
      <c r="V315" s="51" t="s">
        <v>82</v>
      </c>
      <c r="Y315" s="49">
        <v>314</v>
      </c>
    </row>
    <row r="316" spans="1:25" x14ac:dyDescent="0.4">
      <c r="A316" s="46" t="str">
        <f>VLOOKUP(F316,M!$A$3:$B$32,2)</f>
        <v>歴史</v>
      </c>
      <c r="B316" s="46" t="str">
        <f>IFERROR(IF(A316="","",A316&amp;COUNTIF(A$2:A316,A316)),"")</f>
        <v>歴史55</v>
      </c>
      <c r="C316" s="51" t="s">
        <v>870</v>
      </c>
      <c r="D316" s="52">
        <v>315</v>
      </c>
      <c r="E316" s="51" t="s">
        <v>83</v>
      </c>
      <c r="F316" s="51" t="s">
        <v>36</v>
      </c>
      <c r="G316" s="51" t="s">
        <v>84</v>
      </c>
      <c r="H316" s="51" t="s">
        <v>778</v>
      </c>
      <c r="K316" s="51" t="s">
        <v>4474</v>
      </c>
      <c r="L316" s="51" t="s">
        <v>659</v>
      </c>
      <c r="M316" s="51" t="s">
        <v>660</v>
      </c>
      <c r="O316" s="51" t="s">
        <v>4475</v>
      </c>
      <c r="P316" s="51" t="s">
        <v>4476</v>
      </c>
      <c r="Q316" s="52">
        <v>9000</v>
      </c>
      <c r="R316" s="52">
        <v>9900</v>
      </c>
      <c r="S316" s="51" t="s">
        <v>4477</v>
      </c>
      <c r="T316" s="51" t="s">
        <v>3121</v>
      </c>
      <c r="U316" s="51" t="s">
        <v>4478</v>
      </c>
      <c r="V316" s="51" t="s">
        <v>82</v>
      </c>
      <c r="Y316" s="49">
        <v>315</v>
      </c>
    </row>
    <row r="317" spans="1:25" x14ac:dyDescent="0.4">
      <c r="A317" s="46" t="str">
        <f>VLOOKUP(F317,M!$A$3:$B$32,2)</f>
        <v>歴史</v>
      </c>
      <c r="B317" s="46" t="str">
        <f>IFERROR(IF(A317="","",A317&amp;COUNTIF(A$2:A317,A317)),"")</f>
        <v>歴史56</v>
      </c>
      <c r="C317" s="51" t="s">
        <v>870</v>
      </c>
      <c r="D317" s="52">
        <v>316</v>
      </c>
      <c r="E317" s="51" t="s">
        <v>83</v>
      </c>
      <c r="F317" s="51" t="s">
        <v>36</v>
      </c>
      <c r="G317" s="51" t="s">
        <v>84</v>
      </c>
      <c r="H317" s="51" t="s">
        <v>778</v>
      </c>
      <c r="K317" s="51" t="s">
        <v>4479</v>
      </c>
      <c r="L317" s="51" t="s">
        <v>659</v>
      </c>
      <c r="M317" s="51" t="s">
        <v>660</v>
      </c>
      <c r="O317" s="51" t="s">
        <v>4480</v>
      </c>
      <c r="P317" s="51" t="s">
        <v>869</v>
      </c>
      <c r="Q317" s="52">
        <v>9000</v>
      </c>
      <c r="R317" s="52">
        <v>9900</v>
      </c>
      <c r="S317" s="51" t="s">
        <v>4481</v>
      </c>
      <c r="T317" s="51" t="s">
        <v>3062</v>
      </c>
      <c r="U317" s="51" t="s">
        <v>2248</v>
      </c>
      <c r="V317" s="51" t="s">
        <v>129</v>
      </c>
      <c r="Y317" s="49">
        <v>316</v>
      </c>
    </row>
    <row r="318" spans="1:25" x14ac:dyDescent="0.4">
      <c r="A318" s="46" t="str">
        <f>VLOOKUP(F318,M!$A$3:$B$32,2)</f>
        <v>歴史</v>
      </c>
      <c r="B318" s="46" t="str">
        <f>IFERROR(IF(A318="","",A318&amp;COUNTIF(A$2:A318,A318)),"")</f>
        <v>歴史57</v>
      </c>
      <c r="C318" s="51" t="s">
        <v>870</v>
      </c>
      <c r="D318" s="52">
        <v>317</v>
      </c>
      <c r="E318" s="51" t="s">
        <v>83</v>
      </c>
      <c r="F318" s="51" t="s">
        <v>36</v>
      </c>
      <c r="G318" s="51" t="s">
        <v>84</v>
      </c>
      <c r="H318" s="51" t="s">
        <v>778</v>
      </c>
      <c r="K318" s="51" t="s">
        <v>4482</v>
      </c>
      <c r="L318" s="51" t="s">
        <v>3438</v>
      </c>
      <c r="M318" s="51" t="s">
        <v>3439</v>
      </c>
      <c r="O318" s="51" t="s">
        <v>4483</v>
      </c>
      <c r="P318" s="51" t="s">
        <v>4484</v>
      </c>
      <c r="Q318" s="52">
        <v>7200</v>
      </c>
      <c r="R318" s="52">
        <v>7920</v>
      </c>
      <c r="S318" s="51" t="s">
        <v>4485</v>
      </c>
      <c r="T318" s="51" t="s">
        <v>3211</v>
      </c>
      <c r="U318" s="51" t="s">
        <v>1027</v>
      </c>
      <c r="V318" s="51" t="s">
        <v>82</v>
      </c>
      <c r="Y318" s="49">
        <v>317</v>
      </c>
    </row>
    <row r="319" spans="1:25" x14ac:dyDescent="0.4">
      <c r="A319" s="46" t="str">
        <f>VLOOKUP(F319,M!$A$3:$B$32,2)</f>
        <v>歴史</v>
      </c>
      <c r="B319" s="46" t="str">
        <f>IFERROR(IF(A319="","",A319&amp;COUNTIF(A$2:A319,A319)),"")</f>
        <v>歴史58</v>
      </c>
      <c r="C319" s="51" t="s">
        <v>870</v>
      </c>
      <c r="D319" s="52">
        <v>318</v>
      </c>
      <c r="E319" s="51" t="s">
        <v>83</v>
      </c>
      <c r="F319" s="51" t="s">
        <v>36</v>
      </c>
      <c r="G319" s="51" t="s">
        <v>84</v>
      </c>
      <c r="H319" s="51" t="s">
        <v>778</v>
      </c>
      <c r="K319" s="51" t="s">
        <v>4486</v>
      </c>
      <c r="L319" s="51" t="s">
        <v>522</v>
      </c>
      <c r="M319" s="51" t="s">
        <v>523</v>
      </c>
      <c r="O319" s="51" t="s">
        <v>4487</v>
      </c>
      <c r="P319" s="51" t="s">
        <v>4488</v>
      </c>
      <c r="Q319" s="52">
        <v>3500</v>
      </c>
      <c r="R319" s="52">
        <v>3850</v>
      </c>
      <c r="S319" s="51" t="s">
        <v>4489</v>
      </c>
      <c r="T319" s="51" t="s">
        <v>3211</v>
      </c>
      <c r="U319" s="51" t="s">
        <v>1109</v>
      </c>
      <c r="V319" s="51" t="s">
        <v>82</v>
      </c>
      <c r="Y319" s="49">
        <v>318</v>
      </c>
    </row>
    <row r="320" spans="1:25" x14ac:dyDescent="0.4">
      <c r="A320" s="46" t="str">
        <f>VLOOKUP(F320,M!$A$3:$B$32,2)</f>
        <v>歴史</v>
      </c>
      <c r="B320" s="46" t="str">
        <f>IFERROR(IF(A320="","",A320&amp;COUNTIF(A$2:A320,A320)),"")</f>
        <v>歴史59</v>
      </c>
      <c r="C320" s="51" t="s">
        <v>870</v>
      </c>
      <c r="D320" s="52">
        <v>319</v>
      </c>
      <c r="E320" s="51" t="s">
        <v>83</v>
      </c>
      <c r="F320" s="51" t="s">
        <v>36</v>
      </c>
      <c r="G320" s="51" t="s">
        <v>84</v>
      </c>
      <c r="H320" s="51" t="s">
        <v>778</v>
      </c>
      <c r="K320" s="51" t="s">
        <v>4490</v>
      </c>
      <c r="L320" s="51" t="s">
        <v>522</v>
      </c>
      <c r="M320" s="51" t="s">
        <v>523</v>
      </c>
      <c r="O320" s="51" t="s">
        <v>4491</v>
      </c>
      <c r="P320" s="51" t="s">
        <v>4492</v>
      </c>
      <c r="Q320" s="52">
        <v>5500</v>
      </c>
      <c r="R320" s="52">
        <v>6050</v>
      </c>
      <c r="S320" s="51" t="s">
        <v>4493</v>
      </c>
      <c r="T320" s="51" t="s">
        <v>3405</v>
      </c>
      <c r="U320" s="51" t="s">
        <v>4494</v>
      </c>
      <c r="V320" s="51" t="s">
        <v>82</v>
      </c>
      <c r="Y320" s="49">
        <v>319</v>
      </c>
    </row>
    <row r="321" spans="1:25" x14ac:dyDescent="0.4">
      <c r="A321" s="46" t="str">
        <f>VLOOKUP(F321,M!$A$3:$B$32,2)</f>
        <v>歴史</v>
      </c>
      <c r="B321" s="46" t="str">
        <f>IFERROR(IF(A321="","",A321&amp;COUNTIF(A$2:A321,A321)),"")</f>
        <v>歴史60</v>
      </c>
      <c r="C321" s="51" t="s">
        <v>870</v>
      </c>
      <c r="D321" s="52">
        <v>320</v>
      </c>
      <c r="E321" s="51" t="s">
        <v>83</v>
      </c>
      <c r="F321" s="51" t="s">
        <v>36</v>
      </c>
      <c r="G321" s="51" t="s">
        <v>84</v>
      </c>
      <c r="H321" s="51" t="s">
        <v>778</v>
      </c>
      <c r="K321" s="51" t="s">
        <v>4495</v>
      </c>
      <c r="L321" s="51" t="s">
        <v>522</v>
      </c>
      <c r="M321" s="51" t="s">
        <v>523</v>
      </c>
      <c r="O321" s="51" t="s">
        <v>4496</v>
      </c>
      <c r="P321" s="51" t="s">
        <v>4497</v>
      </c>
      <c r="Q321" s="52">
        <v>6000</v>
      </c>
      <c r="R321" s="52">
        <v>6600</v>
      </c>
      <c r="S321" s="51" t="s">
        <v>4498</v>
      </c>
      <c r="T321" s="51" t="s">
        <v>3121</v>
      </c>
      <c r="U321" s="51" t="s">
        <v>4499</v>
      </c>
      <c r="V321" s="51" t="s">
        <v>82</v>
      </c>
      <c r="Y321" s="49">
        <v>320</v>
      </c>
    </row>
    <row r="322" spans="1:25" x14ac:dyDescent="0.4">
      <c r="A322" s="46" t="str">
        <f>VLOOKUP(F322,M!$A$3:$B$32,2)</f>
        <v>歴史</v>
      </c>
      <c r="B322" s="46" t="str">
        <f>IFERROR(IF(A322="","",A322&amp;COUNTIF(A$2:A322,A322)),"")</f>
        <v>歴史61</v>
      </c>
      <c r="C322" s="51" t="s">
        <v>870</v>
      </c>
      <c r="D322" s="52">
        <v>321</v>
      </c>
      <c r="E322" s="51" t="s">
        <v>83</v>
      </c>
      <c r="F322" s="51" t="s">
        <v>36</v>
      </c>
      <c r="G322" s="51" t="s">
        <v>84</v>
      </c>
      <c r="H322" s="51" t="s">
        <v>778</v>
      </c>
      <c r="K322" s="51" t="s">
        <v>4500</v>
      </c>
      <c r="L322" s="51" t="s">
        <v>522</v>
      </c>
      <c r="M322" s="51" t="s">
        <v>523</v>
      </c>
      <c r="O322" s="51" t="s">
        <v>4501</v>
      </c>
      <c r="P322" s="51" t="s">
        <v>4497</v>
      </c>
      <c r="Q322" s="52">
        <v>5500</v>
      </c>
      <c r="R322" s="52">
        <v>6050</v>
      </c>
      <c r="S322" s="51" t="s">
        <v>4502</v>
      </c>
      <c r="T322" s="51" t="s">
        <v>3121</v>
      </c>
      <c r="U322" s="51" t="s">
        <v>4503</v>
      </c>
      <c r="V322" s="51" t="s">
        <v>82</v>
      </c>
      <c r="Y322" s="49">
        <v>321</v>
      </c>
    </row>
    <row r="323" spans="1:25" x14ac:dyDescent="0.4">
      <c r="A323" s="46" t="str">
        <f>VLOOKUP(F323,M!$A$3:$B$32,2)</f>
        <v>歴史</v>
      </c>
      <c r="B323" s="46" t="str">
        <f>IFERROR(IF(A323="","",A323&amp;COUNTIF(A$2:A323,A323)),"")</f>
        <v>歴史62</v>
      </c>
      <c r="C323" s="51" t="s">
        <v>870</v>
      </c>
      <c r="D323" s="52">
        <v>322</v>
      </c>
      <c r="E323" s="51" t="s">
        <v>83</v>
      </c>
      <c r="F323" s="51" t="s">
        <v>36</v>
      </c>
      <c r="G323" s="51" t="s">
        <v>84</v>
      </c>
      <c r="H323" s="51" t="s">
        <v>778</v>
      </c>
      <c r="L323" s="51" t="s">
        <v>879</v>
      </c>
      <c r="M323" s="51" t="s">
        <v>880</v>
      </c>
      <c r="O323" s="51" t="s">
        <v>4504</v>
      </c>
      <c r="P323" s="51" t="s">
        <v>4505</v>
      </c>
      <c r="Q323" s="52">
        <v>9600</v>
      </c>
      <c r="R323" s="52">
        <v>10560</v>
      </c>
      <c r="S323" s="51" t="s">
        <v>4506</v>
      </c>
      <c r="U323" s="51" t="s">
        <v>4507</v>
      </c>
      <c r="V323" s="51" t="s">
        <v>129</v>
      </c>
      <c r="Y323" s="49">
        <v>322</v>
      </c>
    </row>
    <row r="324" spans="1:25" x14ac:dyDescent="0.4">
      <c r="A324" s="46" t="str">
        <f>VLOOKUP(F324,M!$A$3:$B$32,2)</f>
        <v>歴史</v>
      </c>
      <c r="B324" s="46" t="str">
        <f>IFERROR(IF(A324="","",A324&amp;COUNTIF(A$2:A324,A324)),"")</f>
        <v>歴史63</v>
      </c>
      <c r="C324" s="51" t="s">
        <v>870</v>
      </c>
      <c r="D324" s="52">
        <v>323</v>
      </c>
      <c r="E324" s="51" t="s">
        <v>83</v>
      </c>
      <c r="F324" s="51" t="s">
        <v>36</v>
      </c>
      <c r="G324" s="51" t="s">
        <v>84</v>
      </c>
      <c r="H324" s="51" t="s">
        <v>778</v>
      </c>
      <c r="K324" s="51" t="s">
        <v>4508</v>
      </c>
      <c r="L324" s="51" t="s">
        <v>885</v>
      </c>
      <c r="M324" s="51" t="s">
        <v>886</v>
      </c>
      <c r="O324" s="51" t="s">
        <v>4509</v>
      </c>
      <c r="P324" s="51" t="s">
        <v>4510</v>
      </c>
      <c r="Q324" s="52">
        <v>2700</v>
      </c>
      <c r="R324" s="52">
        <v>2970</v>
      </c>
      <c r="S324" s="51" t="s">
        <v>4511</v>
      </c>
      <c r="T324" s="51" t="s">
        <v>3098</v>
      </c>
      <c r="U324" s="51" t="s">
        <v>2746</v>
      </c>
      <c r="V324" s="51" t="s">
        <v>82</v>
      </c>
      <c r="Y324" s="49">
        <v>323</v>
      </c>
    </row>
    <row r="325" spans="1:25" x14ac:dyDescent="0.4">
      <c r="A325" s="46" t="str">
        <f>VLOOKUP(F325,M!$A$3:$B$32,2)</f>
        <v>歴史</v>
      </c>
      <c r="B325" s="46" t="str">
        <f>IFERROR(IF(A325="","",A325&amp;COUNTIF(A$2:A325,A325)),"")</f>
        <v>歴史64</v>
      </c>
      <c r="C325" s="51" t="s">
        <v>870</v>
      </c>
      <c r="D325" s="52">
        <v>324</v>
      </c>
      <c r="E325" s="51" t="s">
        <v>83</v>
      </c>
      <c r="F325" s="51" t="s">
        <v>36</v>
      </c>
      <c r="G325" s="51" t="s">
        <v>84</v>
      </c>
      <c r="H325" s="51" t="s">
        <v>778</v>
      </c>
      <c r="K325" s="51" t="s">
        <v>4512</v>
      </c>
      <c r="L325" s="51" t="s">
        <v>885</v>
      </c>
      <c r="M325" s="51" t="s">
        <v>886</v>
      </c>
      <c r="O325" s="51" t="s">
        <v>4513</v>
      </c>
      <c r="P325" s="51" t="s">
        <v>4514</v>
      </c>
      <c r="Q325" s="52">
        <v>5400</v>
      </c>
      <c r="R325" s="52">
        <v>5940</v>
      </c>
      <c r="S325" s="51" t="s">
        <v>4515</v>
      </c>
      <c r="T325" s="51" t="s">
        <v>3062</v>
      </c>
      <c r="U325" s="51" t="s">
        <v>765</v>
      </c>
      <c r="V325" s="51" t="s">
        <v>82</v>
      </c>
      <c r="Y325" s="49">
        <v>324</v>
      </c>
    </row>
    <row r="326" spans="1:25" x14ac:dyDescent="0.4">
      <c r="A326" s="46" t="str">
        <f>VLOOKUP(F326,M!$A$3:$B$32,2)</f>
        <v>歴史</v>
      </c>
      <c r="B326" s="46" t="str">
        <f>IFERROR(IF(A326="","",A326&amp;COUNTIF(A$2:A326,A326)),"")</f>
        <v>歴史65</v>
      </c>
      <c r="C326" s="51" t="s">
        <v>870</v>
      </c>
      <c r="D326" s="52">
        <v>325</v>
      </c>
      <c r="E326" s="51" t="s">
        <v>83</v>
      </c>
      <c r="F326" s="51" t="s">
        <v>36</v>
      </c>
      <c r="G326" s="51" t="s">
        <v>84</v>
      </c>
      <c r="H326" s="51" t="s">
        <v>778</v>
      </c>
      <c r="K326" s="51" t="s">
        <v>4516</v>
      </c>
      <c r="L326" s="51" t="s">
        <v>885</v>
      </c>
      <c r="M326" s="51" t="s">
        <v>886</v>
      </c>
      <c r="O326" s="51" t="s">
        <v>4517</v>
      </c>
      <c r="P326" s="51" t="s">
        <v>4518</v>
      </c>
      <c r="Q326" s="52">
        <v>2500</v>
      </c>
      <c r="R326" s="52">
        <v>2750</v>
      </c>
      <c r="S326" s="51" t="s">
        <v>4519</v>
      </c>
      <c r="T326" s="51" t="s">
        <v>3098</v>
      </c>
      <c r="U326" s="51" t="s">
        <v>747</v>
      </c>
      <c r="V326" s="51" t="s">
        <v>82</v>
      </c>
      <c r="Y326" s="49">
        <v>325</v>
      </c>
    </row>
    <row r="327" spans="1:25" x14ac:dyDescent="0.4">
      <c r="A327" s="46" t="str">
        <f>VLOOKUP(F327,M!$A$3:$B$32,2)</f>
        <v>歴史</v>
      </c>
      <c r="B327" s="46" t="str">
        <f>IFERROR(IF(A327="","",A327&amp;COUNTIF(A$2:A327,A327)),"")</f>
        <v>歴史66</v>
      </c>
      <c r="C327" s="51" t="s">
        <v>870</v>
      </c>
      <c r="D327" s="52">
        <v>326</v>
      </c>
      <c r="E327" s="51" t="s">
        <v>83</v>
      </c>
      <c r="F327" s="51" t="s">
        <v>36</v>
      </c>
      <c r="G327" s="51" t="s">
        <v>84</v>
      </c>
      <c r="H327" s="51" t="s">
        <v>778</v>
      </c>
      <c r="L327" s="51" t="s">
        <v>885</v>
      </c>
      <c r="M327" s="51" t="s">
        <v>886</v>
      </c>
      <c r="O327" s="51" t="s">
        <v>4520</v>
      </c>
      <c r="P327" s="51" t="s">
        <v>4521</v>
      </c>
      <c r="Q327" s="52">
        <v>7000</v>
      </c>
      <c r="R327" s="52">
        <v>7700</v>
      </c>
      <c r="S327" s="51" t="s">
        <v>4522</v>
      </c>
      <c r="T327" s="51" t="s">
        <v>3405</v>
      </c>
      <c r="U327" s="51" t="s">
        <v>1721</v>
      </c>
      <c r="V327" s="51" t="s">
        <v>129</v>
      </c>
      <c r="Y327" s="49">
        <v>326</v>
      </c>
    </row>
    <row r="328" spans="1:25" x14ac:dyDescent="0.4">
      <c r="A328" s="46" t="str">
        <f>VLOOKUP(F328,M!$A$3:$B$32,2)</f>
        <v>歴史</v>
      </c>
      <c r="B328" s="46" t="str">
        <f>IFERROR(IF(A328="","",A328&amp;COUNTIF(A$2:A328,A328)),"")</f>
        <v>歴史67</v>
      </c>
      <c r="C328" s="51" t="s">
        <v>870</v>
      </c>
      <c r="D328" s="52">
        <v>327</v>
      </c>
      <c r="E328" s="51" t="s">
        <v>83</v>
      </c>
      <c r="F328" s="51" t="s">
        <v>36</v>
      </c>
      <c r="G328" s="51" t="s">
        <v>84</v>
      </c>
      <c r="H328" s="51" t="s">
        <v>778</v>
      </c>
      <c r="K328" s="51" t="s">
        <v>4523</v>
      </c>
      <c r="L328" s="51" t="s">
        <v>885</v>
      </c>
      <c r="M328" s="51" t="s">
        <v>886</v>
      </c>
      <c r="O328" s="55" t="s">
        <v>4524</v>
      </c>
      <c r="P328" s="51" t="s">
        <v>4525</v>
      </c>
      <c r="Q328" s="52">
        <v>10000</v>
      </c>
      <c r="R328" s="52">
        <v>11000</v>
      </c>
      <c r="S328" s="51" t="s">
        <v>4526</v>
      </c>
      <c r="T328" s="51" t="s">
        <v>3067</v>
      </c>
      <c r="U328" s="51" t="s">
        <v>1628</v>
      </c>
      <c r="V328" s="51" t="s">
        <v>82</v>
      </c>
      <c r="Y328" s="49">
        <v>327</v>
      </c>
    </row>
    <row r="329" spans="1:25" x14ac:dyDescent="0.4">
      <c r="A329" s="46" t="str">
        <f>VLOOKUP(F329,M!$A$3:$B$32,2)</f>
        <v>歴史</v>
      </c>
      <c r="B329" s="46" t="str">
        <f>IFERROR(IF(A329="","",A329&amp;COUNTIF(A$2:A329,A329)),"")</f>
        <v>歴史68</v>
      </c>
      <c r="C329" s="51" t="s">
        <v>870</v>
      </c>
      <c r="D329" s="52">
        <v>328</v>
      </c>
      <c r="E329" s="51" t="s">
        <v>83</v>
      </c>
      <c r="F329" s="51" t="s">
        <v>36</v>
      </c>
      <c r="G329" s="51" t="s">
        <v>84</v>
      </c>
      <c r="H329" s="51" t="s">
        <v>778</v>
      </c>
      <c r="L329" s="51" t="s">
        <v>885</v>
      </c>
      <c r="M329" s="51" t="s">
        <v>886</v>
      </c>
      <c r="O329" s="51" t="s">
        <v>4527</v>
      </c>
      <c r="P329" s="51" t="s">
        <v>4528</v>
      </c>
      <c r="Q329" s="52">
        <v>36000</v>
      </c>
      <c r="R329" s="52">
        <v>39600</v>
      </c>
      <c r="S329" s="51" t="s">
        <v>4529</v>
      </c>
      <c r="T329" s="51" t="s">
        <v>3067</v>
      </c>
      <c r="U329" s="51" t="s">
        <v>4530</v>
      </c>
      <c r="V329" s="51" t="s">
        <v>129</v>
      </c>
      <c r="Y329" s="49">
        <v>328</v>
      </c>
    </row>
    <row r="330" spans="1:25" x14ac:dyDescent="0.4">
      <c r="A330" s="46" t="str">
        <f>VLOOKUP(F330,M!$A$3:$B$32,2)</f>
        <v>歴史</v>
      </c>
      <c r="B330" s="46" t="str">
        <f>IFERROR(IF(A330="","",A330&amp;COUNTIF(A$2:A330,A330)),"")</f>
        <v>歴史69</v>
      </c>
      <c r="C330" s="51" t="s">
        <v>870</v>
      </c>
      <c r="D330" s="52">
        <v>329</v>
      </c>
      <c r="E330" s="51" t="s">
        <v>83</v>
      </c>
      <c r="F330" s="51" t="s">
        <v>36</v>
      </c>
      <c r="G330" s="51" t="s">
        <v>84</v>
      </c>
      <c r="H330" s="51" t="s">
        <v>778</v>
      </c>
      <c r="K330" s="51" t="s">
        <v>4531</v>
      </c>
      <c r="L330" s="51" t="s">
        <v>885</v>
      </c>
      <c r="M330" s="51" t="s">
        <v>886</v>
      </c>
      <c r="O330" s="51" t="s">
        <v>4532</v>
      </c>
      <c r="P330" s="51" t="s">
        <v>4533</v>
      </c>
      <c r="Q330" s="52">
        <v>2200</v>
      </c>
      <c r="R330" s="52">
        <v>2420</v>
      </c>
      <c r="S330" s="51" t="s">
        <v>4534</v>
      </c>
      <c r="T330" s="51" t="s">
        <v>3062</v>
      </c>
      <c r="U330" s="51" t="s">
        <v>235</v>
      </c>
      <c r="V330" s="51" t="s">
        <v>82</v>
      </c>
      <c r="Y330" s="49">
        <v>329</v>
      </c>
    </row>
    <row r="331" spans="1:25" x14ac:dyDescent="0.4">
      <c r="A331" s="46" t="str">
        <f>VLOOKUP(F331,M!$A$3:$B$32,2)</f>
        <v>歴史</v>
      </c>
      <c r="B331" s="46" t="str">
        <f>IFERROR(IF(A331="","",A331&amp;COUNTIF(A$2:A331,A331)),"")</f>
        <v>歴史70</v>
      </c>
      <c r="C331" s="51" t="s">
        <v>896</v>
      </c>
      <c r="D331" s="52">
        <v>330</v>
      </c>
      <c r="E331" s="51" t="s">
        <v>83</v>
      </c>
      <c r="F331" s="51" t="s">
        <v>36</v>
      </c>
      <c r="G331" s="51" t="s">
        <v>84</v>
      </c>
      <c r="H331" s="51" t="s">
        <v>778</v>
      </c>
      <c r="K331" s="51" t="s">
        <v>4535</v>
      </c>
      <c r="L331" s="51" t="s">
        <v>885</v>
      </c>
      <c r="M331" s="51" t="s">
        <v>886</v>
      </c>
      <c r="O331" s="51" t="s">
        <v>4536</v>
      </c>
      <c r="P331" s="51" t="s">
        <v>4537</v>
      </c>
      <c r="Q331" s="52">
        <v>2700</v>
      </c>
      <c r="R331" s="52">
        <v>2970</v>
      </c>
      <c r="S331" s="51" t="s">
        <v>4538</v>
      </c>
      <c r="T331" s="51" t="s">
        <v>3098</v>
      </c>
      <c r="U331" s="51" t="s">
        <v>966</v>
      </c>
      <c r="V331" s="51" t="s">
        <v>82</v>
      </c>
      <c r="X331" s="17"/>
      <c r="Y331" s="49">
        <v>330</v>
      </c>
    </row>
    <row r="332" spans="1:25" x14ac:dyDescent="0.4">
      <c r="A332" s="46" t="str">
        <f>VLOOKUP(F332,M!$A$3:$B$32,2)</f>
        <v>歴史</v>
      </c>
      <c r="B332" s="46" t="str">
        <f>IFERROR(IF(A332="","",A332&amp;COUNTIF(A$2:A332,A332)),"")</f>
        <v>歴史71</v>
      </c>
      <c r="C332" s="51" t="s">
        <v>896</v>
      </c>
      <c r="D332" s="52">
        <v>331</v>
      </c>
      <c r="E332" s="51" t="s">
        <v>83</v>
      </c>
      <c r="F332" s="51" t="s">
        <v>36</v>
      </c>
      <c r="G332" s="51" t="s">
        <v>84</v>
      </c>
      <c r="H332" s="51" t="s">
        <v>778</v>
      </c>
      <c r="K332" s="51" t="s">
        <v>4539</v>
      </c>
      <c r="L332" s="51" t="s">
        <v>885</v>
      </c>
      <c r="M332" s="51" t="s">
        <v>886</v>
      </c>
      <c r="O332" s="51" t="s">
        <v>4540</v>
      </c>
      <c r="P332" s="51" t="s">
        <v>4541</v>
      </c>
      <c r="Q332" s="52">
        <v>6000</v>
      </c>
      <c r="R332" s="52">
        <v>6600</v>
      </c>
      <c r="S332" s="51" t="s">
        <v>4542</v>
      </c>
      <c r="T332" s="51" t="s">
        <v>3166</v>
      </c>
      <c r="U332" s="51" t="s">
        <v>1671</v>
      </c>
      <c r="V332" s="51" t="s">
        <v>82</v>
      </c>
      <c r="Y332" s="49">
        <v>331</v>
      </c>
    </row>
    <row r="333" spans="1:25" x14ac:dyDescent="0.4">
      <c r="A333" s="46" t="str">
        <f>VLOOKUP(F333,M!$A$3:$B$32,2)</f>
        <v>歴史</v>
      </c>
      <c r="B333" s="46" t="str">
        <f>IFERROR(IF(A333="","",A333&amp;COUNTIF(A$2:A333,A333)),"")</f>
        <v>歴史72</v>
      </c>
      <c r="C333" s="51" t="s">
        <v>896</v>
      </c>
      <c r="D333" s="52">
        <v>332</v>
      </c>
      <c r="E333" s="51" t="s">
        <v>83</v>
      </c>
      <c r="F333" s="51" t="s">
        <v>36</v>
      </c>
      <c r="G333" s="51" t="s">
        <v>84</v>
      </c>
      <c r="H333" s="51" t="s">
        <v>778</v>
      </c>
      <c r="L333" s="51" t="s">
        <v>885</v>
      </c>
      <c r="M333" s="51" t="s">
        <v>886</v>
      </c>
      <c r="O333" s="51" t="s">
        <v>4543</v>
      </c>
      <c r="P333" s="51" t="s">
        <v>4544</v>
      </c>
      <c r="Q333" s="56">
        <v>16000</v>
      </c>
      <c r="R333" s="52">
        <v>17600</v>
      </c>
      <c r="S333" s="51" t="s">
        <v>4545</v>
      </c>
      <c r="T333" s="51" t="s">
        <v>3431</v>
      </c>
      <c r="U333" s="51" t="s">
        <v>4546</v>
      </c>
      <c r="V333" s="51" t="s">
        <v>129</v>
      </c>
      <c r="Y333" s="49">
        <v>332</v>
      </c>
    </row>
    <row r="334" spans="1:25" x14ac:dyDescent="0.4">
      <c r="A334" s="46" t="str">
        <f>VLOOKUP(F334,M!$A$3:$B$32,2)</f>
        <v>歴史</v>
      </c>
      <c r="B334" s="46" t="str">
        <f>IFERROR(IF(A334="","",A334&amp;COUNTIF(A$2:A334,A334)),"")</f>
        <v>歴史73</v>
      </c>
      <c r="C334" s="51" t="s">
        <v>896</v>
      </c>
      <c r="D334" s="52">
        <v>333</v>
      </c>
      <c r="E334" s="51" t="s">
        <v>83</v>
      </c>
      <c r="F334" s="51" t="s">
        <v>36</v>
      </c>
      <c r="G334" s="51" t="s">
        <v>84</v>
      </c>
      <c r="H334" s="51" t="s">
        <v>778</v>
      </c>
      <c r="L334" s="51" t="s">
        <v>885</v>
      </c>
      <c r="M334" s="51" t="s">
        <v>886</v>
      </c>
      <c r="O334" s="51" t="s">
        <v>4547</v>
      </c>
      <c r="P334" s="51" t="s">
        <v>4548</v>
      </c>
      <c r="Q334" s="52">
        <v>28000</v>
      </c>
      <c r="R334" s="52">
        <v>30800</v>
      </c>
      <c r="S334" s="51" t="s">
        <v>4549</v>
      </c>
      <c r="T334" s="51" t="s">
        <v>3067</v>
      </c>
      <c r="U334" s="51" t="s">
        <v>2912</v>
      </c>
      <c r="V334" s="51" t="s">
        <v>129</v>
      </c>
      <c r="Y334" s="49">
        <v>333</v>
      </c>
    </row>
    <row r="335" spans="1:25" x14ac:dyDescent="0.4">
      <c r="A335" s="46" t="str">
        <f>VLOOKUP(F335,M!$A$3:$B$32,2)</f>
        <v>歴史</v>
      </c>
      <c r="B335" s="46" t="str">
        <f>IFERROR(IF(A335="","",A335&amp;COUNTIF(A$2:A335,A335)),"")</f>
        <v>歴史74</v>
      </c>
      <c r="C335" s="51" t="s">
        <v>896</v>
      </c>
      <c r="D335" s="52">
        <v>334</v>
      </c>
      <c r="E335" s="51" t="s">
        <v>83</v>
      </c>
      <c r="F335" s="51" t="s">
        <v>36</v>
      </c>
      <c r="G335" s="51" t="s">
        <v>84</v>
      </c>
      <c r="H335" s="51" t="s">
        <v>778</v>
      </c>
      <c r="K335" s="51" t="s">
        <v>4550</v>
      </c>
      <c r="L335" s="51" t="s">
        <v>887</v>
      </c>
      <c r="M335" s="51" t="s">
        <v>888</v>
      </c>
      <c r="O335" s="51" t="s">
        <v>4551</v>
      </c>
      <c r="P335" s="51" t="s">
        <v>4552</v>
      </c>
      <c r="Q335" s="52">
        <v>130000</v>
      </c>
      <c r="R335" s="52">
        <v>143000</v>
      </c>
      <c r="S335" s="51" t="s">
        <v>4553</v>
      </c>
      <c r="T335" s="51" t="s">
        <v>4554</v>
      </c>
      <c r="U335" s="51" t="s">
        <v>4555</v>
      </c>
      <c r="V335" s="51" t="s">
        <v>129</v>
      </c>
      <c r="Y335" s="49">
        <v>334</v>
      </c>
    </row>
    <row r="336" spans="1:25" x14ac:dyDescent="0.4">
      <c r="A336" s="46" t="str">
        <f>VLOOKUP(F336,M!$A$3:$B$32,2)</f>
        <v>歴史</v>
      </c>
      <c r="B336" s="46" t="str">
        <f>IFERROR(IF(A336="","",A336&amp;COUNTIF(A$2:A336,A336)),"")</f>
        <v>歴史75</v>
      </c>
      <c r="C336" s="51" t="s">
        <v>896</v>
      </c>
      <c r="D336" s="52">
        <v>335</v>
      </c>
      <c r="E336" s="51" t="s">
        <v>83</v>
      </c>
      <c r="F336" s="51" t="s">
        <v>36</v>
      </c>
      <c r="G336" s="51" t="s">
        <v>84</v>
      </c>
      <c r="H336" s="51" t="s">
        <v>778</v>
      </c>
      <c r="L336" s="51" t="s">
        <v>887</v>
      </c>
      <c r="M336" s="51" t="s">
        <v>888</v>
      </c>
      <c r="O336" s="51" t="s">
        <v>4556</v>
      </c>
      <c r="P336" s="51" t="s">
        <v>4557</v>
      </c>
      <c r="Q336" s="52">
        <v>375000</v>
      </c>
      <c r="R336" s="52">
        <v>412500</v>
      </c>
      <c r="S336" s="51" t="s">
        <v>4558</v>
      </c>
      <c r="T336" s="51" t="s">
        <v>4559</v>
      </c>
      <c r="U336" s="51" t="s">
        <v>4560</v>
      </c>
      <c r="V336" s="51" t="s">
        <v>129</v>
      </c>
      <c r="Y336" s="49">
        <v>335</v>
      </c>
    </row>
    <row r="337" spans="1:25" x14ac:dyDescent="0.4">
      <c r="A337" s="46" t="str">
        <f>VLOOKUP(F337,M!$A$3:$B$32,2)</f>
        <v>歴史</v>
      </c>
      <c r="B337" s="46" t="str">
        <f>IFERROR(IF(A337="","",A337&amp;COUNTIF(A$2:A337,A337)),"")</f>
        <v>歴史76</v>
      </c>
      <c r="C337" s="51" t="s">
        <v>896</v>
      </c>
      <c r="D337" s="52">
        <v>336</v>
      </c>
      <c r="E337" s="51" t="s">
        <v>83</v>
      </c>
      <c r="F337" s="51" t="s">
        <v>36</v>
      </c>
      <c r="G337" s="51" t="s">
        <v>84</v>
      </c>
      <c r="H337" s="51" t="s">
        <v>778</v>
      </c>
      <c r="L337" s="51" t="s">
        <v>887</v>
      </c>
      <c r="M337" s="51" t="s">
        <v>888</v>
      </c>
      <c r="O337" s="51" t="s">
        <v>4561</v>
      </c>
      <c r="P337" s="51" t="s">
        <v>4562</v>
      </c>
      <c r="Q337" s="52">
        <v>144000</v>
      </c>
      <c r="R337" s="52">
        <v>158400</v>
      </c>
      <c r="S337" s="51" t="s">
        <v>4563</v>
      </c>
      <c r="T337" s="51" t="s">
        <v>4564</v>
      </c>
      <c r="U337" s="51" t="s">
        <v>4565</v>
      </c>
      <c r="V337" s="51" t="s">
        <v>129</v>
      </c>
      <c r="Y337" s="49">
        <v>336</v>
      </c>
    </row>
    <row r="338" spans="1:25" x14ac:dyDescent="0.4">
      <c r="A338" s="46" t="str">
        <f>VLOOKUP(F338,M!$A$3:$B$32,2)</f>
        <v>民俗・文化人類</v>
      </c>
      <c r="B338" s="46" t="str">
        <f>IFERROR(IF(A338="","",A338&amp;COUNTIF(A$2:A338,A338)),"")</f>
        <v>民俗・文化人類1</v>
      </c>
      <c r="C338" s="51" t="s">
        <v>896</v>
      </c>
      <c r="D338" s="52">
        <v>337</v>
      </c>
      <c r="E338" s="51" t="s">
        <v>83</v>
      </c>
      <c r="F338" s="51" t="s">
        <v>38</v>
      </c>
      <c r="G338" s="51" t="s">
        <v>84</v>
      </c>
      <c r="H338" s="51" t="s">
        <v>897</v>
      </c>
      <c r="K338" s="51" t="s">
        <v>4566</v>
      </c>
      <c r="L338" s="51" t="s">
        <v>899</v>
      </c>
      <c r="M338" s="51" t="s">
        <v>900</v>
      </c>
      <c r="O338" s="51" t="s">
        <v>4567</v>
      </c>
      <c r="P338" s="51" t="s">
        <v>4568</v>
      </c>
      <c r="Q338" s="52">
        <v>3600</v>
      </c>
      <c r="R338" s="52">
        <v>3960</v>
      </c>
      <c r="S338" s="51" t="s">
        <v>4569</v>
      </c>
      <c r="T338" s="51" t="s">
        <v>3098</v>
      </c>
      <c r="U338" s="51" t="s">
        <v>623</v>
      </c>
      <c r="V338" s="51" t="s">
        <v>82</v>
      </c>
      <c r="Y338" s="49">
        <v>337</v>
      </c>
    </row>
    <row r="339" spans="1:25" x14ac:dyDescent="0.4">
      <c r="A339" s="46" t="str">
        <f>VLOOKUP(F339,M!$A$3:$B$32,2)</f>
        <v>民俗・文化人類</v>
      </c>
      <c r="B339" s="46" t="str">
        <f>IFERROR(IF(A339="","",A339&amp;COUNTIF(A$2:A339,A339)),"")</f>
        <v>民俗・文化人類2</v>
      </c>
      <c r="C339" s="51" t="s">
        <v>896</v>
      </c>
      <c r="D339" s="52">
        <v>338</v>
      </c>
      <c r="E339" s="51" t="s">
        <v>83</v>
      </c>
      <c r="F339" s="51" t="s">
        <v>38</v>
      </c>
      <c r="G339" s="51" t="s">
        <v>84</v>
      </c>
      <c r="H339" s="51" t="s">
        <v>897</v>
      </c>
      <c r="K339" s="51" t="s">
        <v>4570</v>
      </c>
      <c r="L339" s="51" t="s">
        <v>646</v>
      </c>
      <c r="M339" s="51" t="s">
        <v>647</v>
      </c>
      <c r="O339" s="51" t="s">
        <v>4571</v>
      </c>
      <c r="P339" s="51" t="s">
        <v>4572</v>
      </c>
      <c r="Q339" s="52">
        <v>6000</v>
      </c>
      <c r="R339" s="52">
        <v>6600</v>
      </c>
      <c r="S339" s="51" t="s">
        <v>4573</v>
      </c>
      <c r="T339" s="51" t="s">
        <v>3103</v>
      </c>
      <c r="U339" s="51" t="s">
        <v>4574</v>
      </c>
      <c r="V339" s="51" t="s">
        <v>82</v>
      </c>
      <c r="Y339" s="49">
        <v>338</v>
      </c>
    </row>
    <row r="340" spans="1:25" x14ac:dyDescent="0.4">
      <c r="A340" s="46" t="str">
        <f>VLOOKUP(F340,M!$A$3:$B$32,2)</f>
        <v>民俗・文化人類</v>
      </c>
      <c r="B340" s="46" t="str">
        <f>IFERROR(IF(A340="","",A340&amp;COUNTIF(A$2:A340,A340)),"")</f>
        <v>民俗・文化人類3</v>
      </c>
      <c r="C340" s="51" t="s">
        <v>896</v>
      </c>
      <c r="D340" s="52">
        <v>339</v>
      </c>
      <c r="E340" s="51" t="s">
        <v>83</v>
      </c>
      <c r="F340" s="51" t="s">
        <v>38</v>
      </c>
      <c r="G340" s="51" t="s">
        <v>84</v>
      </c>
      <c r="H340" s="51" t="s">
        <v>897</v>
      </c>
      <c r="K340" s="51" t="s">
        <v>4575</v>
      </c>
      <c r="L340" s="51" t="s">
        <v>347</v>
      </c>
      <c r="M340" s="51" t="s">
        <v>348</v>
      </c>
      <c r="O340" s="51" t="s">
        <v>4576</v>
      </c>
      <c r="P340" s="51" t="s">
        <v>4577</v>
      </c>
      <c r="Q340" s="52">
        <v>5200</v>
      </c>
      <c r="R340" s="52">
        <v>5720</v>
      </c>
      <c r="S340" s="51" t="s">
        <v>4578</v>
      </c>
      <c r="T340" s="51" t="s">
        <v>3062</v>
      </c>
      <c r="U340" s="51" t="s">
        <v>2248</v>
      </c>
      <c r="V340" s="51" t="s">
        <v>82</v>
      </c>
      <c r="Y340" s="49">
        <v>339</v>
      </c>
    </row>
    <row r="341" spans="1:25" x14ac:dyDescent="0.4">
      <c r="A341" s="46" t="str">
        <f>VLOOKUP(F341,M!$A$3:$B$32,2)</f>
        <v>民俗・文化人類</v>
      </c>
      <c r="B341" s="46" t="str">
        <f>IFERROR(IF(A341="","",A341&amp;COUNTIF(A$2:A341,A341)),"")</f>
        <v>民俗・文化人類4</v>
      </c>
      <c r="C341" s="51" t="s">
        <v>896</v>
      </c>
      <c r="D341" s="52">
        <v>340</v>
      </c>
      <c r="E341" s="51" t="s">
        <v>83</v>
      </c>
      <c r="F341" s="51" t="s">
        <v>38</v>
      </c>
      <c r="G341" s="51" t="s">
        <v>84</v>
      </c>
      <c r="H341" s="51" t="s">
        <v>897</v>
      </c>
      <c r="K341" s="51" t="s">
        <v>4579</v>
      </c>
      <c r="L341" s="51" t="s">
        <v>347</v>
      </c>
      <c r="M341" s="51" t="s">
        <v>348</v>
      </c>
      <c r="O341" s="51" t="s">
        <v>4580</v>
      </c>
      <c r="P341" s="51" t="s">
        <v>4581</v>
      </c>
      <c r="Q341" s="52">
        <v>5800</v>
      </c>
      <c r="R341" s="52">
        <v>6380</v>
      </c>
      <c r="S341" s="51" t="s">
        <v>4582</v>
      </c>
      <c r="T341" s="51" t="s">
        <v>3200</v>
      </c>
      <c r="U341" s="51" t="s">
        <v>4583</v>
      </c>
      <c r="V341" s="51" t="s">
        <v>82</v>
      </c>
      <c r="Y341" s="49">
        <v>340</v>
      </c>
    </row>
    <row r="342" spans="1:25" x14ac:dyDescent="0.4">
      <c r="A342" s="46" t="str">
        <f>VLOOKUP(F342,M!$A$3:$B$32,2)</f>
        <v>民俗・文化人類</v>
      </c>
      <c r="B342" s="46" t="str">
        <f>IFERROR(IF(A342="","",A342&amp;COUNTIF(A$2:A342,A342)),"")</f>
        <v>民俗・文化人類5</v>
      </c>
      <c r="C342" s="51" t="s">
        <v>896</v>
      </c>
      <c r="D342" s="52">
        <v>341</v>
      </c>
      <c r="E342" s="51" t="s">
        <v>83</v>
      </c>
      <c r="F342" s="51" t="s">
        <v>38</v>
      </c>
      <c r="G342" s="51" t="s">
        <v>84</v>
      </c>
      <c r="H342" s="51" t="s">
        <v>897</v>
      </c>
      <c r="K342" s="51" t="s">
        <v>4584</v>
      </c>
      <c r="L342" s="51" t="s">
        <v>347</v>
      </c>
      <c r="M342" s="51" t="s">
        <v>348</v>
      </c>
      <c r="O342" s="51" t="s">
        <v>4585</v>
      </c>
      <c r="P342" s="51" t="s">
        <v>4586</v>
      </c>
      <c r="Q342" s="52">
        <v>7500</v>
      </c>
      <c r="R342" s="52">
        <v>8250</v>
      </c>
      <c r="S342" s="51" t="s">
        <v>4587</v>
      </c>
      <c r="T342" s="51" t="s">
        <v>3062</v>
      </c>
      <c r="U342" s="51" t="s">
        <v>180</v>
      </c>
      <c r="V342" s="51" t="s">
        <v>82</v>
      </c>
      <c r="Y342" s="49">
        <v>341</v>
      </c>
    </row>
    <row r="343" spans="1:25" x14ac:dyDescent="0.4">
      <c r="A343" s="46" t="str">
        <f>VLOOKUP(F343,M!$A$3:$B$32,2)</f>
        <v>民俗・文化人類</v>
      </c>
      <c r="B343" s="46" t="str">
        <f>IFERROR(IF(A343="","",A343&amp;COUNTIF(A$2:A343,A343)),"")</f>
        <v>民俗・文化人類6</v>
      </c>
      <c r="C343" s="51" t="s">
        <v>896</v>
      </c>
      <c r="D343" s="52">
        <v>342</v>
      </c>
      <c r="E343" s="51" t="s">
        <v>83</v>
      </c>
      <c r="F343" s="51" t="s">
        <v>38</v>
      </c>
      <c r="G343" s="51" t="s">
        <v>84</v>
      </c>
      <c r="H343" s="51" t="s">
        <v>897</v>
      </c>
      <c r="K343" s="51" t="s">
        <v>4588</v>
      </c>
      <c r="L343" s="51" t="s">
        <v>3374</v>
      </c>
      <c r="M343" s="51" t="s">
        <v>3375</v>
      </c>
      <c r="O343" s="51" t="s">
        <v>4589</v>
      </c>
      <c r="P343" s="51" t="s">
        <v>4590</v>
      </c>
      <c r="Q343" s="52">
        <v>3600</v>
      </c>
      <c r="R343" s="52">
        <v>3960</v>
      </c>
      <c r="S343" s="51" t="s">
        <v>4591</v>
      </c>
      <c r="T343" s="51" t="s">
        <v>3067</v>
      </c>
      <c r="U343" s="51" t="s">
        <v>4592</v>
      </c>
      <c r="V343" s="51" t="s">
        <v>82</v>
      </c>
      <c r="Y343" s="49">
        <v>342</v>
      </c>
    </row>
    <row r="344" spans="1:25" x14ac:dyDescent="0.4">
      <c r="A344" s="46" t="str">
        <f>VLOOKUP(F344,M!$A$3:$B$32,2)</f>
        <v>民俗・文化人類</v>
      </c>
      <c r="B344" s="46" t="str">
        <f>IFERROR(IF(A344="","",A344&amp;COUNTIF(A$2:A344,A344)),"")</f>
        <v>民俗・文化人類7</v>
      </c>
      <c r="C344" s="51" t="s">
        <v>896</v>
      </c>
      <c r="D344" s="52">
        <v>343</v>
      </c>
      <c r="E344" s="51" t="s">
        <v>83</v>
      </c>
      <c r="F344" s="51" t="s">
        <v>38</v>
      </c>
      <c r="G344" s="51" t="s">
        <v>84</v>
      </c>
      <c r="H344" s="51" t="s">
        <v>897</v>
      </c>
      <c r="K344" s="51" t="s">
        <v>4593</v>
      </c>
      <c r="L344" s="51" t="s">
        <v>1216</v>
      </c>
      <c r="M344" s="51" t="s">
        <v>1217</v>
      </c>
      <c r="O344" s="51" t="s">
        <v>4594</v>
      </c>
      <c r="P344" s="51" t="s">
        <v>4595</v>
      </c>
      <c r="Q344" s="52">
        <v>2800</v>
      </c>
      <c r="R344" s="52">
        <v>3080</v>
      </c>
      <c r="S344" s="51" t="s">
        <v>4596</v>
      </c>
      <c r="T344" s="51" t="s">
        <v>3405</v>
      </c>
      <c r="U344" s="51" t="s">
        <v>230</v>
      </c>
      <c r="V344" s="51" t="s">
        <v>82</v>
      </c>
      <c r="Y344" s="49">
        <v>343</v>
      </c>
    </row>
    <row r="345" spans="1:25" x14ac:dyDescent="0.4">
      <c r="A345" s="46" t="str">
        <f>VLOOKUP(F345,M!$A$3:$B$32,2)</f>
        <v>民俗・文化人類</v>
      </c>
      <c r="B345" s="46" t="str">
        <f>IFERROR(IF(A345="","",A345&amp;COUNTIF(A$2:A345,A345)),"")</f>
        <v>民俗・文化人類8</v>
      </c>
      <c r="C345" s="51" t="s">
        <v>924</v>
      </c>
      <c r="D345" s="52">
        <v>344</v>
      </c>
      <c r="E345" s="51" t="s">
        <v>83</v>
      </c>
      <c r="F345" s="51" t="s">
        <v>38</v>
      </c>
      <c r="G345" s="51" t="s">
        <v>84</v>
      </c>
      <c r="H345" s="51" t="s">
        <v>897</v>
      </c>
      <c r="K345" s="51" t="s">
        <v>4597</v>
      </c>
      <c r="L345" s="51" t="s">
        <v>375</v>
      </c>
      <c r="M345" s="51" t="s">
        <v>376</v>
      </c>
      <c r="O345" s="51" t="s">
        <v>4598</v>
      </c>
      <c r="P345" s="51" t="s">
        <v>4599</v>
      </c>
      <c r="Q345" s="52">
        <v>40000</v>
      </c>
      <c r="R345" s="52">
        <v>44000</v>
      </c>
      <c r="S345" s="51" t="s">
        <v>4600</v>
      </c>
      <c r="T345" s="51" t="s">
        <v>3062</v>
      </c>
      <c r="U345" s="51" t="s">
        <v>4601</v>
      </c>
      <c r="V345" s="51" t="s">
        <v>82</v>
      </c>
      <c r="Y345" s="49">
        <v>344</v>
      </c>
    </row>
    <row r="346" spans="1:25" x14ac:dyDescent="0.4">
      <c r="A346" s="46" t="str">
        <f>VLOOKUP(F346,M!$A$3:$B$32,2)</f>
        <v>民俗・文化人類</v>
      </c>
      <c r="B346" s="46" t="str">
        <f>IFERROR(IF(A346="","",A346&amp;COUNTIF(A$2:A346,A346)),"")</f>
        <v>民俗・文化人類9</v>
      </c>
      <c r="C346" s="51" t="s">
        <v>924</v>
      </c>
      <c r="D346" s="52">
        <v>345</v>
      </c>
      <c r="E346" s="51" t="s">
        <v>83</v>
      </c>
      <c r="F346" s="51" t="s">
        <v>38</v>
      </c>
      <c r="G346" s="51" t="s">
        <v>84</v>
      </c>
      <c r="H346" s="51" t="s">
        <v>897</v>
      </c>
      <c r="K346" s="51" t="s">
        <v>4602</v>
      </c>
      <c r="L346" s="51" t="s">
        <v>615</v>
      </c>
      <c r="M346" s="51" t="s">
        <v>616</v>
      </c>
      <c r="O346" s="51" t="s">
        <v>4603</v>
      </c>
      <c r="P346" s="51" t="s">
        <v>4604</v>
      </c>
      <c r="Q346" s="52">
        <v>12000</v>
      </c>
      <c r="R346" s="52">
        <v>13200</v>
      </c>
      <c r="S346" s="51" t="s">
        <v>4605</v>
      </c>
      <c r="T346" s="51" t="s">
        <v>3098</v>
      </c>
      <c r="U346" s="51" t="s">
        <v>171</v>
      </c>
      <c r="V346" s="51" t="s">
        <v>82</v>
      </c>
      <c r="Y346" s="49">
        <v>345</v>
      </c>
    </row>
    <row r="347" spans="1:25" x14ac:dyDescent="0.4">
      <c r="A347" s="46" t="str">
        <f>VLOOKUP(F347,M!$A$3:$B$32,2)</f>
        <v>民俗・文化人類</v>
      </c>
      <c r="B347" s="46" t="str">
        <f>IFERROR(IF(A347="","",A347&amp;COUNTIF(A$2:A347,A347)),"")</f>
        <v>民俗・文化人類10</v>
      </c>
      <c r="C347" s="51" t="s">
        <v>924</v>
      </c>
      <c r="D347" s="52">
        <v>346</v>
      </c>
      <c r="E347" s="51" t="s">
        <v>83</v>
      </c>
      <c r="F347" s="51" t="s">
        <v>38</v>
      </c>
      <c r="G347" s="51" t="s">
        <v>84</v>
      </c>
      <c r="H347" s="51" t="s">
        <v>897</v>
      </c>
      <c r="K347" s="51" t="s">
        <v>4606</v>
      </c>
      <c r="L347" s="51" t="s">
        <v>841</v>
      </c>
      <c r="M347" s="51" t="s">
        <v>842</v>
      </c>
      <c r="O347" s="51" t="s">
        <v>4607</v>
      </c>
      <c r="P347" s="51" t="s">
        <v>4608</v>
      </c>
      <c r="Q347" s="52">
        <v>4500</v>
      </c>
      <c r="R347" s="52">
        <v>4950</v>
      </c>
      <c r="S347" s="51" t="s">
        <v>4609</v>
      </c>
      <c r="T347" s="51" t="s">
        <v>3166</v>
      </c>
      <c r="U347" s="51" t="s">
        <v>1521</v>
      </c>
      <c r="V347" s="51" t="s">
        <v>82</v>
      </c>
      <c r="Y347" s="49">
        <v>346</v>
      </c>
    </row>
    <row r="348" spans="1:25" x14ac:dyDescent="0.4">
      <c r="A348" s="46" t="str">
        <f>VLOOKUP(F348,M!$A$3:$B$32,2)</f>
        <v>民俗・文化人類</v>
      </c>
      <c r="B348" s="46" t="str">
        <f>IFERROR(IF(A348="","",A348&amp;COUNTIF(A$2:A348,A348)),"")</f>
        <v>民俗・文化人類11</v>
      </c>
      <c r="C348" s="51" t="s">
        <v>924</v>
      </c>
      <c r="D348" s="52">
        <v>347</v>
      </c>
      <c r="E348" s="51" t="s">
        <v>83</v>
      </c>
      <c r="F348" s="51" t="s">
        <v>38</v>
      </c>
      <c r="G348" s="51" t="s">
        <v>84</v>
      </c>
      <c r="H348" s="51" t="s">
        <v>897</v>
      </c>
      <c r="L348" s="51" t="s">
        <v>516</v>
      </c>
      <c r="M348" s="51" t="s">
        <v>517</v>
      </c>
      <c r="O348" s="51" t="s">
        <v>4610</v>
      </c>
      <c r="P348" s="51" t="s">
        <v>4611</v>
      </c>
      <c r="Q348" s="52">
        <v>4600</v>
      </c>
      <c r="R348" s="52">
        <v>5060</v>
      </c>
      <c r="S348" s="51" t="s">
        <v>4612</v>
      </c>
      <c r="T348" s="51" t="s">
        <v>3664</v>
      </c>
      <c r="V348" s="51" t="s">
        <v>129</v>
      </c>
      <c r="Y348" s="49">
        <v>347</v>
      </c>
    </row>
    <row r="349" spans="1:25" x14ac:dyDescent="0.4">
      <c r="A349" s="46" t="str">
        <f>VLOOKUP(F349,M!$A$3:$B$32,2)</f>
        <v>民俗・文化人類</v>
      </c>
      <c r="B349" s="46" t="str">
        <f>IFERROR(IF(A349="","",A349&amp;COUNTIF(A$2:A349,A349)),"")</f>
        <v>民俗・文化人類12</v>
      </c>
      <c r="C349" s="51" t="s">
        <v>924</v>
      </c>
      <c r="D349" s="52">
        <v>348</v>
      </c>
      <c r="E349" s="51" t="s">
        <v>83</v>
      </c>
      <c r="F349" s="51" t="s">
        <v>38</v>
      </c>
      <c r="G349" s="51" t="s">
        <v>84</v>
      </c>
      <c r="H349" s="51" t="s">
        <v>897</v>
      </c>
      <c r="K349" s="51" t="s">
        <v>4613</v>
      </c>
      <c r="L349" s="51" t="s">
        <v>657</v>
      </c>
      <c r="M349" s="51" t="s">
        <v>658</v>
      </c>
      <c r="O349" s="51" t="s">
        <v>4614</v>
      </c>
      <c r="P349" s="51" t="s">
        <v>4615</v>
      </c>
      <c r="Q349" s="52">
        <v>2800</v>
      </c>
      <c r="R349" s="52">
        <v>3080</v>
      </c>
      <c r="S349" s="51" t="s">
        <v>4616</v>
      </c>
      <c r="T349" s="51" t="s">
        <v>3664</v>
      </c>
      <c r="U349" s="51" t="s">
        <v>4617</v>
      </c>
      <c r="V349" s="51" t="s">
        <v>82</v>
      </c>
      <c r="Y349" s="49">
        <v>348</v>
      </c>
    </row>
    <row r="350" spans="1:25" x14ac:dyDescent="0.4">
      <c r="A350" s="46" t="str">
        <f>VLOOKUP(F350,M!$A$3:$B$32,2)</f>
        <v>民俗・文化人類</v>
      </c>
      <c r="B350" s="46" t="str">
        <f>IFERROR(IF(A350="","",A350&amp;COUNTIF(A$2:A350,A350)),"")</f>
        <v>民俗・文化人類13</v>
      </c>
      <c r="C350" s="51" t="s">
        <v>924</v>
      </c>
      <c r="D350" s="52">
        <v>349</v>
      </c>
      <c r="E350" s="51" t="s">
        <v>83</v>
      </c>
      <c r="F350" s="51" t="s">
        <v>38</v>
      </c>
      <c r="G350" s="51" t="s">
        <v>84</v>
      </c>
      <c r="H350" s="51" t="s">
        <v>897</v>
      </c>
      <c r="K350" s="51" t="s">
        <v>4618</v>
      </c>
      <c r="L350" s="51" t="s">
        <v>659</v>
      </c>
      <c r="M350" s="51" t="s">
        <v>660</v>
      </c>
      <c r="O350" s="51" t="s">
        <v>4619</v>
      </c>
      <c r="P350" s="51" t="s">
        <v>4620</v>
      </c>
      <c r="Q350" s="52">
        <v>7000</v>
      </c>
      <c r="R350" s="52">
        <v>7700</v>
      </c>
      <c r="S350" s="51" t="s">
        <v>4621</v>
      </c>
      <c r="T350" s="51" t="s">
        <v>3405</v>
      </c>
      <c r="U350" s="51" t="s">
        <v>158</v>
      </c>
      <c r="V350" s="51" t="s">
        <v>82</v>
      </c>
      <c r="Y350" s="49">
        <v>349</v>
      </c>
    </row>
    <row r="351" spans="1:25" x14ac:dyDescent="0.4">
      <c r="A351" s="46" t="str">
        <f>VLOOKUP(F351,M!$A$3:$B$32,2)</f>
        <v>民俗・文化人類</v>
      </c>
      <c r="B351" s="46" t="str">
        <f>IFERROR(IF(A351="","",A351&amp;COUNTIF(A$2:A351,A351)),"")</f>
        <v>民俗・文化人類14</v>
      </c>
      <c r="C351" s="51" t="s">
        <v>924</v>
      </c>
      <c r="D351" s="52">
        <v>350</v>
      </c>
      <c r="E351" s="51" t="s">
        <v>83</v>
      </c>
      <c r="F351" s="51" t="s">
        <v>38</v>
      </c>
      <c r="G351" s="51" t="s">
        <v>84</v>
      </c>
      <c r="H351" s="51" t="s">
        <v>897</v>
      </c>
      <c r="K351" s="51" t="s">
        <v>4622</v>
      </c>
      <c r="L351" s="51" t="s">
        <v>659</v>
      </c>
      <c r="M351" s="51" t="s">
        <v>660</v>
      </c>
      <c r="O351" s="51" t="s">
        <v>4623</v>
      </c>
      <c r="P351" s="51" t="s">
        <v>4624</v>
      </c>
      <c r="Q351" s="52">
        <v>3500</v>
      </c>
      <c r="R351" s="52">
        <v>3850</v>
      </c>
      <c r="S351" s="51" t="s">
        <v>4625</v>
      </c>
      <c r="T351" s="51" t="s">
        <v>3062</v>
      </c>
      <c r="U351" s="51" t="s">
        <v>812</v>
      </c>
      <c r="V351" s="51" t="s">
        <v>82</v>
      </c>
      <c r="Y351" s="49">
        <v>350</v>
      </c>
    </row>
    <row r="352" spans="1:25" x14ac:dyDescent="0.4">
      <c r="A352" s="46" t="str">
        <f>VLOOKUP(F352,M!$A$3:$B$32,2)</f>
        <v>民俗・文化人類</v>
      </c>
      <c r="B352" s="46" t="str">
        <f>IFERROR(IF(A352="","",A352&amp;COUNTIF(A$2:A352,A352)),"")</f>
        <v>民俗・文化人類15</v>
      </c>
      <c r="C352" s="51" t="s">
        <v>924</v>
      </c>
      <c r="D352" s="52">
        <v>351</v>
      </c>
      <c r="E352" s="51" t="s">
        <v>83</v>
      </c>
      <c r="F352" s="51" t="s">
        <v>38</v>
      </c>
      <c r="G352" s="51" t="s">
        <v>84</v>
      </c>
      <c r="H352" s="51" t="s">
        <v>897</v>
      </c>
      <c r="K352" s="51" t="s">
        <v>4626</v>
      </c>
      <c r="L352" s="51" t="s">
        <v>388</v>
      </c>
      <c r="M352" s="51" t="s">
        <v>389</v>
      </c>
      <c r="O352" s="51" t="s">
        <v>4627</v>
      </c>
      <c r="P352" s="51" t="s">
        <v>4628</v>
      </c>
      <c r="Q352" s="52">
        <v>2100</v>
      </c>
      <c r="R352" s="52">
        <v>2310</v>
      </c>
      <c r="S352" s="51" t="s">
        <v>4629</v>
      </c>
      <c r="T352" s="51" t="s">
        <v>4630</v>
      </c>
      <c r="U352" s="51" t="s">
        <v>923</v>
      </c>
      <c r="V352" s="51" t="s">
        <v>82</v>
      </c>
      <c r="Y352" s="49">
        <v>351</v>
      </c>
    </row>
    <row r="353" spans="1:25" x14ac:dyDescent="0.4">
      <c r="A353" s="46" t="str">
        <f>VLOOKUP(F353,M!$A$3:$B$32,2)</f>
        <v>民俗・文化人類</v>
      </c>
      <c r="B353" s="46" t="str">
        <f>IFERROR(IF(A353="","",A353&amp;COUNTIF(A$2:A353,A353)),"")</f>
        <v>民俗・文化人類16</v>
      </c>
      <c r="C353" s="51" t="s">
        <v>924</v>
      </c>
      <c r="D353" s="52">
        <v>352</v>
      </c>
      <c r="E353" s="51" t="s">
        <v>83</v>
      </c>
      <c r="F353" s="51" t="s">
        <v>38</v>
      </c>
      <c r="G353" s="51" t="s">
        <v>84</v>
      </c>
      <c r="H353" s="51" t="s">
        <v>897</v>
      </c>
      <c r="K353" s="51" t="s">
        <v>4631</v>
      </c>
      <c r="L353" s="51" t="s">
        <v>885</v>
      </c>
      <c r="M353" s="51" t="s">
        <v>886</v>
      </c>
      <c r="O353" s="51" t="s">
        <v>4632</v>
      </c>
      <c r="P353" s="51" t="s">
        <v>4633</v>
      </c>
      <c r="Q353" s="52">
        <v>5400</v>
      </c>
      <c r="R353" s="52">
        <v>5940</v>
      </c>
      <c r="S353" s="51" t="s">
        <v>4634</v>
      </c>
      <c r="T353" s="51" t="s">
        <v>3067</v>
      </c>
      <c r="U353" s="51" t="s">
        <v>392</v>
      </c>
      <c r="V353" s="51" t="s">
        <v>82</v>
      </c>
      <c r="Y353" s="49">
        <v>352</v>
      </c>
    </row>
    <row r="354" spans="1:25" x14ac:dyDescent="0.4">
      <c r="A354" s="46" t="str">
        <f>VLOOKUP(F354,M!$A$3:$B$32,2)</f>
        <v>地理</v>
      </c>
      <c r="B354" s="46" t="str">
        <f>IFERROR(IF(A354="","",A354&amp;COUNTIF(A$2:A354,A354)),"")</f>
        <v>地理1</v>
      </c>
      <c r="C354" s="51" t="s">
        <v>1125</v>
      </c>
      <c r="D354" s="52">
        <v>353</v>
      </c>
      <c r="E354" s="51" t="s">
        <v>83</v>
      </c>
      <c r="F354" s="55" t="s">
        <v>40</v>
      </c>
      <c r="G354" s="55" t="s">
        <v>84</v>
      </c>
      <c r="H354" s="55" t="s">
        <v>932</v>
      </c>
      <c r="K354" s="51" t="s">
        <v>4635</v>
      </c>
      <c r="L354" s="51" t="s">
        <v>540</v>
      </c>
      <c r="M354" s="51" t="s">
        <v>541</v>
      </c>
      <c r="O354" s="51" t="s">
        <v>4636</v>
      </c>
      <c r="P354" s="51" t="s">
        <v>4637</v>
      </c>
      <c r="Q354" s="52">
        <v>4000</v>
      </c>
      <c r="R354" s="52">
        <v>4400</v>
      </c>
      <c r="S354" s="51" t="s">
        <v>4638</v>
      </c>
      <c r="T354" s="51" t="s">
        <v>3062</v>
      </c>
      <c r="U354" s="51" t="s">
        <v>4639</v>
      </c>
      <c r="V354" s="51" t="s">
        <v>82</v>
      </c>
      <c r="Y354" s="49">
        <v>353</v>
      </c>
    </row>
    <row r="355" spans="1:25" x14ac:dyDescent="0.4">
      <c r="A355" s="46" t="str">
        <f>VLOOKUP(F355,M!$A$3:$B$32,2)</f>
        <v>地理</v>
      </c>
      <c r="B355" s="46" t="str">
        <f>IFERROR(IF(A355="","",A355&amp;COUNTIF(A$2:A355,A355)),"")</f>
        <v>地理2</v>
      </c>
      <c r="C355" s="51" t="s">
        <v>924</v>
      </c>
      <c r="D355" s="52">
        <v>354</v>
      </c>
      <c r="E355" s="51" t="s">
        <v>83</v>
      </c>
      <c r="F355" s="51" t="s">
        <v>40</v>
      </c>
      <c r="G355" s="51" t="s">
        <v>84</v>
      </c>
      <c r="H355" s="51" t="s">
        <v>932</v>
      </c>
      <c r="K355" s="51" t="s">
        <v>4640</v>
      </c>
      <c r="L355" s="51" t="s">
        <v>412</v>
      </c>
      <c r="M355" s="51" t="s">
        <v>413</v>
      </c>
      <c r="O355" s="51" t="s">
        <v>4641</v>
      </c>
      <c r="P355" s="51" t="s">
        <v>4642</v>
      </c>
      <c r="Q355" s="52">
        <v>17000</v>
      </c>
      <c r="R355" s="52">
        <v>18700</v>
      </c>
      <c r="S355" s="51" t="s">
        <v>4643</v>
      </c>
      <c r="T355" s="51" t="s">
        <v>3067</v>
      </c>
      <c r="U355" s="51" t="s">
        <v>4644</v>
      </c>
      <c r="V355" s="51" t="s">
        <v>82</v>
      </c>
      <c r="Y355" s="49">
        <v>354</v>
      </c>
    </row>
    <row r="356" spans="1:25" x14ac:dyDescent="0.4">
      <c r="A356" s="46" t="str">
        <f>VLOOKUP(F356,M!$A$3:$B$32,2)</f>
        <v>地理</v>
      </c>
      <c r="B356" s="46" t="str">
        <f>IFERROR(IF(A356="","",A356&amp;COUNTIF(A$2:A356,A356)),"")</f>
        <v>地理3</v>
      </c>
      <c r="C356" s="51" t="s">
        <v>924</v>
      </c>
      <c r="D356" s="52">
        <v>355</v>
      </c>
      <c r="E356" s="51" t="s">
        <v>83</v>
      </c>
      <c r="F356" s="51" t="s">
        <v>40</v>
      </c>
      <c r="G356" s="51" t="s">
        <v>84</v>
      </c>
      <c r="H356" s="51" t="s">
        <v>932</v>
      </c>
      <c r="K356" s="51" t="s">
        <v>4645</v>
      </c>
      <c r="L356" s="51" t="s">
        <v>412</v>
      </c>
      <c r="M356" s="51" t="s">
        <v>413</v>
      </c>
      <c r="O356" s="51" t="s">
        <v>4646</v>
      </c>
      <c r="P356" s="51" t="s">
        <v>4647</v>
      </c>
      <c r="Q356" s="52">
        <v>48000</v>
      </c>
      <c r="R356" s="52">
        <v>52800</v>
      </c>
      <c r="S356" s="51" t="s">
        <v>4648</v>
      </c>
      <c r="T356" s="51" t="s">
        <v>3103</v>
      </c>
      <c r="U356" s="51" t="s">
        <v>4649</v>
      </c>
      <c r="V356" s="51" t="s">
        <v>82</v>
      </c>
      <c r="Y356" s="49">
        <v>355</v>
      </c>
    </row>
    <row r="357" spans="1:25" x14ac:dyDescent="0.4">
      <c r="A357" s="46" t="str">
        <f>VLOOKUP(F357,M!$A$3:$B$32,2)</f>
        <v>地理</v>
      </c>
      <c r="B357" s="46" t="str">
        <f>IFERROR(IF(A357="","",A357&amp;COUNTIF(A$2:A357,A357)),"")</f>
        <v>地理4</v>
      </c>
      <c r="C357" s="51" t="s">
        <v>924</v>
      </c>
      <c r="D357" s="52">
        <v>356</v>
      </c>
      <c r="E357" s="51" t="s">
        <v>83</v>
      </c>
      <c r="F357" s="51" t="s">
        <v>40</v>
      </c>
      <c r="G357" s="51" t="s">
        <v>84</v>
      </c>
      <c r="H357" s="51" t="s">
        <v>932</v>
      </c>
      <c r="K357" s="51" t="s">
        <v>4650</v>
      </c>
      <c r="L357" s="51" t="s">
        <v>350</v>
      </c>
      <c r="M357" s="51" t="s">
        <v>351</v>
      </c>
      <c r="O357" s="51" t="s">
        <v>4651</v>
      </c>
      <c r="P357" s="51" t="s">
        <v>4652</v>
      </c>
      <c r="Q357" s="52">
        <v>28000</v>
      </c>
      <c r="R357" s="52">
        <v>30800</v>
      </c>
      <c r="S357" s="51" t="s">
        <v>4653</v>
      </c>
      <c r="T357" s="51" t="s">
        <v>3200</v>
      </c>
      <c r="U357" s="51" t="s">
        <v>4654</v>
      </c>
      <c r="V357" s="51" t="s">
        <v>82</v>
      </c>
      <c r="Y357" s="49">
        <v>356</v>
      </c>
    </row>
    <row r="358" spans="1:25" x14ac:dyDescent="0.4">
      <c r="A358" s="46" t="str">
        <f>VLOOKUP(F358,M!$A$3:$B$32,2)</f>
        <v>社会</v>
      </c>
      <c r="B358" s="46" t="str">
        <f>IFERROR(IF(A358="","",A358&amp;COUNTIF(A$2:A358,A358)),"")</f>
        <v>社会1</v>
      </c>
      <c r="C358" s="51" t="s">
        <v>924</v>
      </c>
      <c r="D358" s="52">
        <v>357</v>
      </c>
      <c r="E358" s="51" t="s">
        <v>83</v>
      </c>
      <c r="F358" s="51" t="s">
        <v>42</v>
      </c>
      <c r="G358" s="51" t="s">
        <v>84</v>
      </c>
      <c r="H358" s="51" t="s">
        <v>940</v>
      </c>
      <c r="K358" s="51" t="s">
        <v>4655</v>
      </c>
      <c r="L358" s="51" t="s">
        <v>540</v>
      </c>
      <c r="M358" s="51" t="s">
        <v>541</v>
      </c>
      <c r="O358" s="51" t="s">
        <v>4656</v>
      </c>
      <c r="P358" s="51" t="s">
        <v>4657</v>
      </c>
      <c r="Q358" s="52">
        <v>4500</v>
      </c>
      <c r="R358" s="52">
        <v>4950</v>
      </c>
      <c r="S358" s="51" t="s">
        <v>4658</v>
      </c>
      <c r="T358" s="51" t="s">
        <v>3121</v>
      </c>
      <c r="U358" s="51" t="s">
        <v>4659</v>
      </c>
      <c r="V358" s="51" t="s">
        <v>82</v>
      </c>
      <c r="Y358" s="49">
        <v>357</v>
      </c>
    </row>
    <row r="359" spans="1:25" x14ac:dyDescent="0.4">
      <c r="A359" s="46" t="str">
        <f>VLOOKUP(F359,M!$A$3:$B$32,2)</f>
        <v>社会</v>
      </c>
      <c r="B359" s="46" t="str">
        <f>IFERROR(IF(A359="","",A359&amp;COUNTIF(A$2:A359,A359)),"")</f>
        <v>社会2</v>
      </c>
      <c r="C359" s="51" t="s">
        <v>924</v>
      </c>
      <c r="D359" s="52">
        <v>358</v>
      </c>
      <c r="E359" s="51" t="s">
        <v>83</v>
      </c>
      <c r="F359" s="51" t="s">
        <v>42</v>
      </c>
      <c r="G359" s="51" t="s">
        <v>84</v>
      </c>
      <c r="H359" s="51" t="s">
        <v>940</v>
      </c>
      <c r="K359" s="51" t="s">
        <v>4660</v>
      </c>
      <c r="L359" s="51" t="s">
        <v>899</v>
      </c>
      <c r="M359" s="51" t="s">
        <v>900</v>
      </c>
      <c r="O359" s="55" t="s">
        <v>4661</v>
      </c>
      <c r="P359" s="51" t="s">
        <v>4662</v>
      </c>
      <c r="Q359" s="52">
        <v>3600</v>
      </c>
      <c r="R359" s="52">
        <v>3960</v>
      </c>
      <c r="S359" s="51" t="s">
        <v>4663</v>
      </c>
      <c r="T359" s="51" t="s">
        <v>3062</v>
      </c>
      <c r="U359" s="51" t="s">
        <v>3912</v>
      </c>
      <c r="V359" s="51" t="s">
        <v>82</v>
      </c>
      <c r="Y359" s="49">
        <v>358</v>
      </c>
    </row>
    <row r="360" spans="1:25" x14ac:dyDescent="0.4">
      <c r="A360" s="46" t="str">
        <f>VLOOKUP(F360,M!$A$3:$B$32,2)</f>
        <v>社会</v>
      </c>
      <c r="B360" s="46" t="str">
        <f>IFERROR(IF(A360="","",A360&amp;COUNTIF(A$2:A360,A360)),"")</f>
        <v>社会3</v>
      </c>
      <c r="C360" s="51" t="s">
        <v>954</v>
      </c>
      <c r="D360" s="52">
        <v>359</v>
      </c>
      <c r="E360" s="51" t="s">
        <v>83</v>
      </c>
      <c r="F360" s="51" t="s">
        <v>42</v>
      </c>
      <c r="G360" s="51" t="s">
        <v>84</v>
      </c>
      <c r="H360" s="51" t="s">
        <v>940</v>
      </c>
      <c r="K360" s="51" t="s">
        <v>4664</v>
      </c>
      <c r="L360" s="51" t="s">
        <v>899</v>
      </c>
      <c r="M360" s="51" t="s">
        <v>900</v>
      </c>
      <c r="O360" s="55" t="s">
        <v>4665</v>
      </c>
      <c r="P360" s="51" t="s">
        <v>4666</v>
      </c>
      <c r="Q360" s="52">
        <v>4500</v>
      </c>
      <c r="R360" s="52">
        <v>4950</v>
      </c>
      <c r="S360" s="51" t="s">
        <v>4667</v>
      </c>
      <c r="T360" s="51" t="s">
        <v>3181</v>
      </c>
      <c r="U360" s="51" t="s">
        <v>4668</v>
      </c>
      <c r="V360" s="51" t="s">
        <v>82</v>
      </c>
      <c r="X360" s="17"/>
      <c r="Y360" s="49">
        <v>359</v>
      </c>
    </row>
    <row r="361" spans="1:25" x14ac:dyDescent="0.4">
      <c r="A361" s="46" t="str">
        <f>VLOOKUP(F361,M!$A$3:$B$32,2)</f>
        <v>社会</v>
      </c>
      <c r="B361" s="46" t="str">
        <f>IFERROR(IF(A361="","",A361&amp;COUNTIF(A$2:A361,A361)),"")</f>
        <v>社会4</v>
      </c>
      <c r="C361" s="51" t="s">
        <v>954</v>
      </c>
      <c r="D361" s="52">
        <v>360</v>
      </c>
      <c r="E361" s="51" t="s">
        <v>83</v>
      </c>
      <c r="F361" s="51" t="s">
        <v>42</v>
      </c>
      <c r="G361" s="51" t="s">
        <v>84</v>
      </c>
      <c r="H361" s="51" t="s">
        <v>940</v>
      </c>
      <c r="K361" s="51" t="s">
        <v>4669</v>
      </c>
      <c r="L361" s="51" t="s">
        <v>802</v>
      </c>
      <c r="M361" s="51" t="s">
        <v>803</v>
      </c>
      <c r="O361" s="51" t="s">
        <v>4670</v>
      </c>
      <c r="P361" s="51" t="s">
        <v>4671</v>
      </c>
      <c r="Q361" s="52">
        <v>7000</v>
      </c>
      <c r="R361" s="52">
        <v>7700</v>
      </c>
      <c r="S361" s="51" t="s">
        <v>4672</v>
      </c>
      <c r="T361" s="51" t="s">
        <v>3098</v>
      </c>
      <c r="U361" s="51" t="s">
        <v>4673</v>
      </c>
      <c r="V361" s="51" t="s">
        <v>82</v>
      </c>
      <c r="Y361" s="49">
        <v>360</v>
      </c>
    </row>
    <row r="362" spans="1:25" x14ac:dyDescent="0.4">
      <c r="A362" s="46" t="str">
        <f>VLOOKUP(F362,M!$A$3:$B$32,2)</f>
        <v>社会</v>
      </c>
      <c r="B362" s="46" t="str">
        <f>IFERROR(IF(A362="","",A362&amp;COUNTIF(A$2:A362,A362)),"")</f>
        <v>社会5</v>
      </c>
      <c r="C362" s="51" t="s">
        <v>954</v>
      </c>
      <c r="D362" s="52">
        <v>361</v>
      </c>
      <c r="E362" s="51" t="s">
        <v>83</v>
      </c>
      <c r="F362" s="51" t="s">
        <v>42</v>
      </c>
      <c r="G362" s="51" t="s">
        <v>84</v>
      </c>
      <c r="H362" s="51" t="s">
        <v>940</v>
      </c>
      <c r="K362" s="51" t="s">
        <v>4674</v>
      </c>
      <c r="L362" s="51" t="s">
        <v>802</v>
      </c>
      <c r="M362" s="51" t="s">
        <v>803</v>
      </c>
      <c r="O362" s="51" t="s">
        <v>4675</v>
      </c>
      <c r="P362" s="51" t="s">
        <v>4676</v>
      </c>
      <c r="Q362" s="52">
        <v>2700</v>
      </c>
      <c r="R362" s="52">
        <v>2970</v>
      </c>
      <c r="S362" s="51" t="s">
        <v>4677</v>
      </c>
      <c r="T362" s="51" t="s">
        <v>3121</v>
      </c>
      <c r="U362" s="51" t="s">
        <v>4678</v>
      </c>
      <c r="V362" s="51" t="s">
        <v>82</v>
      </c>
      <c r="Y362" s="49">
        <v>361</v>
      </c>
    </row>
    <row r="363" spans="1:25" x14ac:dyDescent="0.4">
      <c r="A363" s="46" t="str">
        <f>VLOOKUP(F363,M!$A$3:$B$32,2)</f>
        <v>社会</v>
      </c>
      <c r="B363" s="46" t="str">
        <f>IFERROR(IF(A363="","",A363&amp;COUNTIF(A$2:A363,A363)),"")</f>
        <v>社会6</v>
      </c>
      <c r="C363" s="51" t="s">
        <v>954</v>
      </c>
      <c r="D363" s="52">
        <v>362</v>
      </c>
      <c r="E363" s="51" t="s">
        <v>83</v>
      </c>
      <c r="F363" s="51" t="s">
        <v>42</v>
      </c>
      <c r="G363" s="51" t="s">
        <v>84</v>
      </c>
      <c r="H363" s="51" t="s">
        <v>940</v>
      </c>
      <c r="K363" s="51" t="s">
        <v>4679</v>
      </c>
      <c r="L363" s="51" t="s">
        <v>549</v>
      </c>
      <c r="M363" s="51" t="s">
        <v>550</v>
      </c>
      <c r="O363" s="51" t="s">
        <v>4680</v>
      </c>
      <c r="P363" s="51" t="s">
        <v>4681</v>
      </c>
      <c r="Q363" s="52">
        <v>7500</v>
      </c>
      <c r="R363" s="52">
        <v>8250</v>
      </c>
      <c r="S363" s="51" t="s">
        <v>4682</v>
      </c>
      <c r="T363" s="51" t="s">
        <v>3181</v>
      </c>
      <c r="U363" s="51" t="s">
        <v>230</v>
      </c>
      <c r="V363" s="51" t="s">
        <v>82</v>
      </c>
      <c r="Y363" s="49">
        <v>362</v>
      </c>
    </row>
    <row r="364" spans="1:25" x14ac:dyDescent="0.4">
      <c r="A364" s="46" t="str">
        <f>VLOOKUP(F364,M!$A$3:$B$32,2)</f>
        <v>社会</v>
      </c>
      <c r="B364" s="46" t="str">
        <f>IFERROR(IF(A364="","",A364&amp;COUNTIF(A$2:A364,A364)),"")</f>
        <v>社会7</v>
      </c>
      <c r="C364" s="51" t="s">
        <v>954</v>
      </c>
      <c r="D364" s="52">
        <v>363</v>
      </c>
      <c r="E364" s="51" t="s">
        <v>83</v>
      </c>
      <c r="F364" s="51" t="s">
        <v>42</v>
      </c>
      <c r="G364" s="51" t="s">
        <v>84</v>
      </c>
      <c r="H364" s="51" t="s">
        <v>940</v>
      </c>
      <c r="K364" s="51" t="s">
        <v>4683</v>
      </c>
      <c r="L364" s="51" t="s">
        <v>823</v>
      </c>
      <c r="M364" s="51" t="s">
        <v>824</v>
      </c>
      <c r="O364" s="51" t="s">
        <v>4684</v>
      </c>
      <c r="P364" s="51" t="s">
        <v>4685</v>
      </c>
      <c r="Q364" s="52">
        <v>2000</v>
      </c>
      <c r="R364" s="52">
        <v>2200</v>
      </c>
      <c r="S364" s="51" t="s">
        <v>4686</v>
      </c>
      <c r="T364" s="51" t="s">
        <v>3062</v>
      </c>
      <c r="U364" s="51" t="s">
        <v>423</v>
      </c>
      <c r="V364" s="51" t="s">
        <v>82</v>
      </c>
      <c r="Y364" s="49">
        <v>363</v>
      </c>
    </row>
    <row r="365" spans="1:25" x14ac:dyDescent="0.4">
      <c r="A365" s="46" t="str">
        <f>VLOOKUP(F365,M!$A$3:$B$32,2)</f>
        <v>社会</v>
      </c>
      <c r="B365" s="46" t="str">
        <f>IFERROR(IF(A365="","",A365&amp;COUNTIF(A$2:A365,A365)),"")</f>
        <v>社会8</v>
      </c>
      <c r="C365" s="51" t="s">
        <v>954</v>
      </c>
      <c r="D365" s="52">
        <v>364</v>
      </c>
      <c r="E365" s="51" t="s">
        <v>83</v>
      </c>
      <c r="F365" s="51" t="s">
        <v>42</v>
      </c>
      <c r="G365" s="51" t="s">
        <v>84</v>
      </c>
      <c r="H365" s="51" t="s">
        <v>940</v>
      </c>
      <c r="K365" s="51" t="s">
        <v>4687</v>
      </c>
      <c r="L365" s="51" t="s">
        <v>823</v>
      </c>
      <c r="M365" s="51" t="s">
        <v>824</v>
      </c>
      <c r="O365" s="51" t="s">
        <v>4688</v>
      </c>
      <c r="P365" s="51" t="s">
        <v>4689</v>
      </c>
      <c r="Q365" s="52">
        <v>3000</v>
      </c>
      <c r="R365" s="52">
        <v>3300</v>
      </c>
      <c r="S365" s="51" t="s">
        <v>4690</v>
      </c>
      <c r="T365" s="51" t="s">
        <v>3405</v>
      </c>
      <c r="U365" s="51" t="s">
        <v>3995</v>
      </c>
      <c r="V365" s="51" t="s">
        <v>82</v>
      </c>
      <c r="Y365" s="49">
        <v>364</v>
      </c>
    </row>
    <row r="366" spans="1:25" x14ac:dyDescent="0.4">
      <c r="A366" s="46" t="str">
        <f>VLOOKUP(F366,M!$A$3:$B$32,2)</f>
        <v>社会</v>
      </c>
      <c r="B366" s="46" t="str">
        <f>IFERROR(IF(A366="","",A366&amp;COUNTIF(A$2:A366,A366)),"")</f>
        <v>社会9</v>
      </c>
      <c r="C366" s="51" t="s">
        <v>954</v>
      </c>
      <c r="D366" s="52">
        <v>365</v>
      </c>
      <c r="E366" s="51" t="s">
        <v>83</v>
      </c>
      <c r="F366" s="51" t="s">
        <v>42</v>
      </c>
      <c r="G366" s="51" t="s">
        <v>84</v>
      </c>
      <c r="H366" s="51" t="s">
        <v>940</v>
      </c>
      <c r="K366" s="51" t="s">
        <v>4691</v>
      </c>
      <c r="L366" s="51" t="s">
        <v>823</v>
      </c>
      <c r="M366" s="51" t="s">
        <v>824</v>
      </c>
      <c r="O366" s="51" t="s">
        <v>4692</v>
      </c>
      <c r="P366" s="51" t="s">
        <v>4693</v>
      </c>
      <c r="Q366" s="52">
        <v>2300</v>
      </c>
      <c r="R366" s="52">
        <v>2530</v>
      </c>
      <c r="S366" s="51" t="s">
        <v>4694</v>
      </c>
      <c r="T366" s="51" t="s">
        <v>3405</v>
      </c>
      <c r="U366" s="51" t="s">
        <v>235</v>
      </c>
      <c r="V366" s="51" t="s">
        <v>82</v>
      </c>
      <c r="Y366" s="49">
        <v>365</v>
      </c>
    </row>
    <row r="367" spans="1:25" x14ac:dyDescent="0.4">
      <c r="A367" s="46" t="str">
        <f>VLOOKUP(F367,M!$A$3:$B$32,2)</f>
        <v>社会</v>
      </c>
      <c r="B367" s="46" t="str">
        <f>IFERROR(IF(A367="","",A367&amp;COUNTIF(A$2:A367,A367)),"")</f>
        <v>社会10</v>
      </c>
      <c r="C367" s="51" t="s">
        <v>954</v>
      </c>
      <c r="D367" s="52">
        <v>366</v>
      </c>
      <c r="E367" s="51" t="s">
        <v>83</v>
      </c>
      <c r="F367" s="51" t="s">
        <v>42</v>
      </c>
      <c r="G367" s="51" t="s">
        <v>84</v>
      </c>
      <c r="H367" s="51" t="s">
        <v>940</v>
      </c>
      <c r="K367" s="51" t="s">
        <v>4695</v>
      </c>
      <c r="L367" s="51" t="s">
        <v>551</v>
      </c>
      <c r="M367" s="51" t="s">
        <v>552</v>
      </c>
      <c r="O367" s="51" t="s">
        <v>4696</v>
      </c>
      <c r="P367" s="51" t="s">
        <v>4697</v>
      </c>
      <c r="Q367" s="52">
        <v>5300</v>
      </c>
      <c r="R367" s="52">
        <v>5830</v>
      </c>
      <c r="S367" s="51" t="s">
        <v>4698</v>
      </c>
      <c r="T367" s="51" t="s">
        <v>3405</v>
      </c>
      <c r="U367" s="51" t="s">
        <v>4699</v>
      </c>
      <c r="V367" s="51" t="s">
        <v>82</v>
      </c>
      <c r="Y367" s="49">
        <v>366</v>
      </c>
    </row>
    <row r="368" spans="1:25" x14ac:dyDescent="0.4">
      <c r="A368" s="46" t="str">
        <f>VLOOKUP(F368,M!$A$3:$B$32,2)</f>
        <v>社会</v>
      </c>
      <c r="B368" s="46" t="str">
        <f>IFERROR(IF(A368="","",A368&amp;COUNTIF(A$2:A368,A368)),"")</f>
        <v>社会11</v>
      </c>
      <c r="C368" s="51" t="s">
        <v>954</v>
      </c>
      <c r="D368" s="52">
        <v>367</v>
      </c>
      <c r="E368" s="51" t="s">
        <v>83</v>
      </c>
      <c r="F368" s="51" t="s">
        <v>42</v>
      </c>
      <c r="G368" s="51" t="s">
        <v>84</v>
      </c>
      <c r="H368" s="51" t="s">
        <v>940</v>
      </c>
      <c r="K368" s="51" t="s">
        <v>4700</v>
      </c>
      <c r="L368" s="51" t="s">
        <v>551</v>
      </c>
      <c r="M368" s="51" t="s">
        <v>552</v>
      </c>
      <c r="O368" s="51" t="s">
        <v>4701</v>
      </c>
      <c r="P368" s="51" t="s">
        <v>4702</v>
      </c>
      <c r="Q368" s="52">
        <v>4500</v>
      </c>
      <c r="R368" s="52">
        <v>4950</v>
      </c>
      <c r="S368" s="51" t="s">
        <v>4703</v>
      </c>
      <c r="T368" s="51" t="s">
        <v>3103</v>
      </c>
      <c r="U368" s="51" t="s">
        <v>390</v>
      </c>
      <c r="V368" s="51" t="s">
        <v>82</v>
      </c>
      <c r="Y368" s="49">
        <v>367</v>
      </c>
    </row>
    <row r="369" spans="1:25" x14ac:dyDescent="0.4">
      <c r="A369" s="46" t="str">
        <f>VLOOKUP(F369,M!$A$3:$B$32,2)</f>
        <v>社会</v>
      </c>
      <c r="B369" s="46" t="str">
        <f>IFERROR(IF(A369="","",A369&amp;COUNTIF(A$2:A369,A369)),"")</f>
        <v>社会12</v>
      </c>
      <c r="C369" s="51" t="s">
        <v>954</v>
      </c>
      <c r="D369" s="52">
        <v>368</v>
      </c>
      <c r="E369" s="51" t="s">
        <v>83</v>
      </c>
      <c r="F369" s="51" t="s">
        <v>42</v>
      </c>
      <c r="G369" s="51" t="s">
        <v>84</v>
      </c>
      <c r="H369" s="51" t="s">
        <v>940</v>
      </c>
      <c r="K369" s="51" t="s">
        <v>4704</v>
      </c>
      <c r="L369" s="51" t="s">
        <v>551</v>
      </c>
      <c r="M369" s="51" t="s">
        <v>552</v>
      </c>
      <c r="O369" s="51" t="s">
        <v>4705</v>
      </c>
      <c r="P369" s="51" t="s">
        <v>4706</v>
      </c>
      <c r="Q369" s="52">
        <v>5300</v>
      </c>
      <c r="R369" s="52">
        <v>5830</v>
      </c>
      <c r="S369" s="51" t="s">
        <v>4707</v>
      </c>
      <c r="T369" s="51" t="s">
        <v>3062</v>
      </c>
      <c r="U369" s="51" t="s">
        <v>128</v>
      </c>
      <c r="V369" s="51" t="s">
        <v>82</v>
      </c>
      <c r="Y369" s="49">
        <v>368</v>
      </c>
    </row>
    <row r="370" spans="1:25" x14ac:dyDescent="0.4">
      <c r="A370" s="46" t="str">
        <f>VLOOKUP(F370,M!$A$3:$B$32,2)</f>
        <v>社会</v>
      </c>
      <c r="B370" s="46" t="str">
        <f>IFERROR(IF(A370="","",A370&amp;COUNTIF(A$2:A370,A370)),"")</f>
        <v>社会13</v>
      </c>
      <c r="C370" s="51" t="s">
        <v>954</v>
      </c>
      <c r="D370" s="52">
        <v>369</v>
      </c>
      <c r="E370" s="51" t="s">
        <v>83</v>
      </c>
      <c r="F370" s="51" t="s">
        <v>42</v>
      </c>
      <c r="G370" s="51" t="s">
        <v>84</v>
      </c>
      <c r="H370" s="51" t="s">
        <v>940</v>
      </c>
      <c r="K370" s="51" t="s">
        <v>4708</v>
      </c>
      <c r="L370" s="51" t="s">
        <v>572</v>
      </c>
      <c r="M370" s="51" t="s">
        <v>573</v>
      </c>
      <c r="O370" s="51" t="s">
        <v>4709</v>
      </c>
      <c r="P370" s="51" t="s">
        <v>4710</v>
      </c>
      <c r="Q370" s="52">
        <v>2200</v>
      </c>
      <c r="R370" s="52">
        <v>2420</v>
      </c>
      <c r="S370" s="51" t="s">
        <v>4711</v>
      </c>
      <c r="T370" s="51" t="s">
        <v>3181</v>
      </c>
      <c r="U370" s="51" t="s">
        <v>2645</v>
      </c>
      <c r="V370" s="51" t="s">
        <v>129</v>
      </c>
      <c r="Y370" s="49">
        <v>369</v>
      </c>
    </row>
    <row r="371" spans="1:25" x14ac:dyDescent="0.4">
      <c r="A371" s="46" t="str">
        <f>VLOOKUP(F371,M!$A$3:$B$32,2)</f>
        <v>社会</v>
      </c>
      <c r="B371" s="46" t="str">
        <f>IFERROR(IF(A371="","",A371&amp;COUNTIF(A$2:A371,A371)),"")</f>
        <v>社会14</v>
      </c>
      <c r="C371" s="51" t="s">
        <v>954</v>
      </c>
      <c r="D371" s="52">
        <v>370</v>
      </c>
      <c r="E371" s="51" t="s">
        <v>83</v>
      </c>
      <c r="F371" s="51" t="s">
        <v>42</v>
      </c>
      <c r="G371" s="51" t="s">
        <v>84</v>
      </c>
      <c r="H371" s="51" t="s">
        <v>940</v>
      </c>
      <c r="L371" s="51" t="s">
        <v>749</v>
      </c>
      <c r="M371" s="51" t="s">
        <v>750</v>
      </c>
      <c r="O371" s="51" t="s">
        <v>4712</v>
      </c>
      <c r="Q371" s="52">
        <v>6500</v>
      </c>
      <c r="R371" s="52">
        <v>7150</v>
      </c>
      <c r="S371" s="51" t="s">
        <v>4713</v>
      </c>
      <c r="T371" s="51" t="s">
        <v>4714</v>
      </c>
      <c r="U371" s="51" t="s">
        <v>4715</v>
      </c>
      <c r="V371" s="51" t="s">
        <v>129</v>
      </c>
      <c r="Y371" s="49">
        <v>370</v>
      </c>
    </row>
    <row r="372" spans="1:25" x14ac:dyDescent="0.4">
      <c r="A372" s="46" t="str">
        <f>VLOOKUP(F372,M!$A$3:$B$32,2)</f>
        <v>社会</v>
      </c>
      <c r="B372" s="46" t="str">
        <f>IFERROR(IF(A372="","",A372&amp;COUNTIF(A$2:A372,A372)),"")</f>
        <v>社会15</v>
      </c>
      <c r="C372" s="51" t="s">
        <v>954</v>
      </c>
      <c r="D372" s="52">
        <v>371</v>
      </c>
      <c r="E372" s="51" t="s">
        <v>83</v>
      </c>
      <c r="F372" s="51" t="s">
        <v>42</v>
      </c>
      <c r="G372" s="51" t="s">
        <v>84</v>
      </c>
      <c r="H372" s="51" t="s">
        <v>940</v>
      </c>
      <c r="K372" s="51" t="s">
        <v>4716</v>
      </c>
      <c r="L372" s="51" t="s">
        <v>586</v>
      </c>
      <c r="M372" s="51" t="s">
        <v>587</v>
      </c>
      <c r="O372" s="51" t="s">
        <v>4717</v>
      </c>
      <c r="P372" s="51" t="s">
        <v>4718</v>
      </c>
      <c r="Q372" s="52">
        <v>4500</v>
      </c>
      <c r="R372" s="52">
        <v>4950</v>
      </c>
      <c r="S372" s="51" t="s">
        <v>4719</v>
      </c>
      <c r="T372" s="51" t="s">
        <v>3664</v>
      </c>
      <c r="U372" s="51" t="s">
        <v>4720</v>
      </c>
      <c r="V372" s="51" t="s">
        <v>82</v>
      </c>
      <c r="Y372" s="49">
        <v>371</v>
      </c>
    </row>
    <row r="373" spans="1:25" x14ac:dyDescent="0.4">
      <c r="A373" s="46" t="str">
        <f>VLOOKUP(F373,M!$A$3:$B$32,2)</f>
        <v>社会</v>
      </c>
      <c r="B373" s="46" t="str">
        <f>IFERROR(IF(A373="","",A373&amp;COUNTIF(A$2:A373,A373)),"")</f>
        <v>社会16</v>
      </c>
      <c r="C373" s="51" t="s">
        <v>954</v>
      </c>
      <c r="D373" s="52">
        <v>372</v>
      </c>
      <c r="E373" s="51" t="s">
        <v>83</v>
      </c>
      <c r="F373" s="51" t="s">
        <v>42</v>
      </c>
      <c r="G373" s="51" t="s">
        <v>84</v>
      </c>
      <c r="H373" s="51" t="s">
        <v>940</v>
      </c>
      <c r="K373" s="51" t="s">
        <v>4721</v>
      </c>
      <c r="L373" s="51" t="s">
        <v>4182</v>
      </c>
      <c r="M373" s="51" t="s">
        <v>4183</v>
      </c>
      <c r="O373" s="51" t="s">
        <v>4722</v>
      </c>
      <c r="P373" s="51" t="s">
        <v>4723</v>
      </c>
      <c r="Q373" s="52">
        <v>2200</v>
      </c>
      <c r="R373" s="52">
        <v>2420</v>
      </c>
      <c r="S373" s="51" t="s">
        <v>4724</v>
      </c>
      <c r="T373" s="51" t="s">
        <v>3103</v>
      </c>
      <c r="U373" s="51" t="s">
        <v>4725</v>
      </c>
      <c r="V373" s="51" t="s">
        <v>82</v>
      </c>
      <c r="Y373" s="49">
        <v>372</v>
      </c>
    </row>
    <row r="374" spans="1:25" x14ac:dyDescent="0.4">
      <c r="A374" s="46" t="str">
        <f>VLOOKUP(F374,M!$A$3:$B$32,2)</f>
        <v>社会</v>
      </c>
      <c r="B374" s="46" t="str">
        <f>IFERROR(IF(A374="","",A374&amp;COUNTIF(A$2:A374,A374)),"")</f>
        <v>社会17</v>
      </c>
      <c r="C374" s="51" t="s">
        <v>954</v>
      </c>
      <c r="D374" s="52">
        <v>373</v>
      </c>
      <c r="E374" s="51" t="s">
        <v>83</v>
      </c>
      <c r="F374" s="51" t="s">
        <v>42</v>
      </c>
      <c r="G374" s="51" t="s">
        <v>84</v>
      </c>
      <c r="H374" s="51" t="s">
        <v>940</v>
      </c>
      <c r="K374" s="51"/>
      <c r="L374" s="51" t="s">
        <v>4182</v>
      </c>
      <c r="M374" s="51" t="s">
        <v>4183</v>
      </c>
      <c r="O374" s="55" t="s">
        <v>4726</v>
      </c>
      <c r="P374" s="51" t="s">
        <v>4727</v>
      </c>
      <c r="Q374" s="54">
        <v>1918</v>
      </c>
      <c r="R374" s="52">
        <v>2110</v>
      </c>
      <c r="S374" s="51" t="s">
        <v>4728</v>
      </c>
      <c r="T374" s="51" t="s">
        <v>3098</v>
      </c>
      <c r="U374" s="51" t="s">
        <v>4729</v>
      </c>
      <c r="V374" s="51" t="s">
        <v>129</v>
      </c>
      <c r="Y374" s="49">
        <v>373</v>
      </c>
    </row>
    <row r="375" spans="1:25" x14ac:dyDescent="0.4">
      <c r="A375" s="46" t="str">
        <f>VLOOKUP(F375,M!$A$3:$B$32,2)</f>
        <v>社会</v>
      </c>
      <c r="B375" s="46" t="str">
        <f>IFERROR(IF(A375="","",A375&amp;COUNTIF(A$2:A375,A375)),"")</f>
        <v>社会18</v>
      </c>
      <c r="C375" s="51" t="s">
        <v>954</v>
      </c>
      <c r="D375" s="52">
        <v>374</v>
      </c>
      <c r="E375" s="51" t="s">
        <v>83</v>
      </c>
      <c r="F375" s="51" t="s">
        <v>42</v>
      </c>
      <c r="G375" s="51" t="s">
        <v>84</v>
      </c>
      <c r="H375" s="51" t="s">
        <v>940</v>
      </c>
      <c r="K375" s="51" t="s">
        <v>4730</v>
      </c>
      <c r="L375" s="51" t="s">
        <v>4100</v>
      </c>
      <c r="M375" s="51" t="s">
        <v>4101</v>
      </c>
      <c r="O375" s="51" t="s">
        <v>4731</v>
      </c>
      <c r="P375" s="51" t="s">
        <v>4732</v>
      </c>
      <c r="Q375" s="52">
        <v>6300</v>
      </c>
      <c r="R375" s="52">
        <v>6930</v>
      </c>
      <c r="S375" s="51" t="s">
        <v>4733</v>
      </c>
      <c r="T375" s="51" t="s">
        <v>3131</v>
      </c>
      <c r="U375" s="51" t="s">
        <v>1576</v>
      </c>
      <c r="V375" s="51" t="s">
        <v>82</v>
      </c>
      <c r="Y375" s="49">
        <v>374</v>
      </c>
    </row>
    <row r="376" spans="1:25" x14ac:dyDescent="0.4">
      <c r="A376" s="46" t="str">
        <f>VLOOKUP(F376,M!$A$3:$B$32,2)</f>
        <v>社会</v>
      </c>
      <c r="B376" s="46" t="str">
        <f>IFERROR(IF(A376="","",A376&amp;COUNTIF(A$2:A376,A376)),"")</f>
        <v>社会19</v>
      </c>
      <c r="C376" s="51" t="s">
        <v>985</v>
      </c>
      <c r="D376" s="52">
        <v>375</v>
      </c>
      <c r="E376" s="51" t="s">
        <v>83</v>
      </c>
      <c r="F376" s="51" t="s">
        <v>42</v>
      </c>
      <c r="G376" s="51" t="s">
        <v>84</v>
      </c>
      <c r="H376" s="51" t="s">
        <v>940</v>
      </c>
      <c r="K376" s="51" t="s">
        <v>4734</v>
      </c>
      <c r="L376" s="51" t="s">
        <v>761</v>
      </c>
      <c r="M376" s="51" t="s">
        <v>762</v>
      </c>
      <c r="O376" s="51" t="s">
        <v>4735</v>
      </c>
      <c r="P376" s="51" t="s">
        <v>4736</v>
      </c>
      <c r="Q376" s="52">
        <v>3000</v>
      </c>
      <c r="R376" s="52">
        <v>3300</v>
      </c>
      <c r="S376" s="51" t="s">
        <v>4737</v>
      </c>
      <c r="T376" s="51" t="s">
        <v>3062</v>
      </c>
      <c r="U376" s="51" t="s">
        <v>4738</v>
      </c>
      <c r="V376" s="51" t="s">
        <v>82</v>
      </c>
      <c r="Y376" s="49">
        <v>375</v>
      </c>
    </row>
    <row r="377" spans="1:25" x14ac:dyDescent="0.4">
      <c r="A377" s="46" t="str">
        <f>VLOOKUP(F377,M!$A$3:$B$32,2)</f>
        <v>社会</v>
      </c>
      <c r="B377" s="46" t="str">
        <f>IFERROR(IF(A377="","",A377&amp;COUNTIF(A$2:A377,A377)),"")</f>
        <v>社会20</v>
      </c>
      <c r="C377" s="51" t="s">
        <v>985</v>
      </c>
      <c r="D377" s="52">
        <v>376</v>
      </c>
      <c r="E377" s="51" t="s">
        <v>83</v>
      </c>
      <c r="F377" s="51" t="s">
        <v>42</v>
      </c>
      <c r="G377" s="51" t="s">
        <v>84</v>
      </c>
      <c r="H377" s="51" t="s">
        <v>940</v>
      </c>
      <c r="K377" s="51" t="s">
        <v>4739</v>
      </c>
      <c r="L377" s="51" t="s">
        <v>347</v>
      </c>
      <c r="M377" s="51" t="s">
        <v>348</v>
      </c>
      <c r="O377" s="51" t="s">
        <v>4740</v>
      </c>
      <c r="P377" s="51" t="s">
        <v>4741</v>
      </c>
      <c r="Q377" s="52">
        <v>4900</v>
      </c>
      <c r="R377" s="52">
        <v>5390</v>
      </c>
      <c r="S377" s="51" t="s">
        <v>4742</v>
      </c>
      <c r="T377" s="51" t="s">
        <v>3200</v>
      </c>
      <c r="U377" s="51" t="s">
        <v>200</v>
      </c>
      <c r="V377" s="51" t="s">
        <v>82</v>
      </c>
      <c r="Y377" s="49">
        <v>376</v>
      </c>
    </row>
    <row r="378" spans="1:25" x14ac:dyDescent="0.4">
      <c r="A378" s="46" t="str">
        <f>VLOOKUP(F378,M!$A$3:$B$32,2)</f>
        <v>社会</v>
      </c>
      <c r="B378" s="46" t="str">
        <f>IFERROR(IF(A378="","",A378&amp;COUNTIF(A$2:A378,A378)),"")</f>
        <v>社会21</v>
      </c>
      <c r="C378" s="51" t="s">
        <v>985</v>
      </c>
      <c r="D378" s="52">
        <v>377</v>
      </c>
      <c r="E378" s="51" t="s">
        <v>83</v>
      </c>
      <c r="F378" s="51" t="s">
        <v>42</v>
      </c>
      <c r="G378" s="51" t="s">
        <v>84</v>
      </c>
      <c r="H378" s="51" t="s">
        <v>940</v>
      </c>
      <c r="K378" s="51" t="s">
        <v>4743</v>
      </c>
      <c r="L378" s="51" t="s">
        <v>347</v>
      </c>
      <c r="M378" s="51" t="s">
        <v>348</v>
      </c>
      <c r="O378" s="51" t="s">
        <v>4744</v>
      </c>
      <c r="P378" s="51" t="s">
        <v>4745</v>
      </c>
      <c r="Q378" s="52">
        <v>5000</v>
      </c>
      <c r="R378" s="52">
        <v>5500</v>
      </c>
      <c r="S378" s="51" t="s">
        <v>4746</v>
      </c>
      <c r="T378" s="51" t="s">
        <v>3062</v>
      </c>
      <c r="U378" s="51" t="s">
        <v>1700</v>
      </c>
      <c r="V378" s="51" t="s">
        <v>82</v>
      </c>
      <c r="Y378" s="49">
        <v>377</v>
      </c>
    </row>
    <row r="379" spans="1:25" x14ac:dyDescent="0.4">
      <c r="A379" s="46" t="str">
        <f>VLOOKUP(F379,M!$A$3:$B$32,2)</f>
        <v>社会</v>
      </c>
      <c r="B379" s="46" t="str">
        <f>IFERROR(IF(A379="","",A379&amp;COUNTIF(A$2:A379,A379)),"")</f>
        <v>社会22</v>
      </c>
      <c r="C379" s="51" t="s">
        <v>985</v>
      </c>
      <c r="D379" s="52">
        <v>378</v>
      </c>
      <c r="E379" s="51" t="s">
        <v>83</v>
      </c>
      <c r="F379" s="51" t="s">
        <v>42</v>
      </c>
      <c r="G379" s="51" t="s">
        <v>84</v>
      </c>
      <c r="H379" s="51" t="s">
        <v>940</v>
      </c>
      <c r="K379" s="51" t="s">
        <v>4747</v>
      </c>
      <c r="L379" s="51" t="s">
        <v>1105</v>
      </c>
      <c r="M379" s="51" t="s">
        <v>1106</v>
      </c>
      <c r="O379" s="55" t="s">
        <v>4748</v>
      </c>
      <c r="P379" s="51" t="s">
        <v>4749</v>
      </c>
      <c r="Q379" s="52">
        <v>3000</v>
      </c>
      <c r="R379" s="52">
        <v>3300</v>
      </c>
      <c r="S379" s="51" t="s">
        <v>4750</v>
      </c>
      <c r="T379" s="51" t="s">
        <v>3098</v>
      </c>
      <c r="U379" s="51" t="s">
        <v>4751</v>
      </c>
      <c r="V379" s="51" t="s">
        <v>82</v>
      </c>
      <c r="Y379" s="49">
        <v>378</v>
      </c>
    </row>
    <row r="380" spans="1:25" x14ac:dyDescent="0.4">
      <c r="A380" s="46" t="str">
        <f>VLOOKUP(F380,M!$A$3:$B$32,2)</f>
        <v>社会</v>
      </c>
      <c r="B380" s="46" t="str">
        <f>IFERROR(IF(A380="","",A380&amp;COUNTIF(A$2:A380,A380)),"")</f>
        <v>社会23</v>
      </c>
      <c r="C380" s="51" t="s">
        <v>985</v>
      </c>
      <c r="D380" s="52">
        <v>379</v>
      </c>
      <c r="E380" s="51" t="s">
        <v>83</v>
      </c>
      <c r="F380" s="51" t="s">
        <v>42</v>
      </c>
      <c r="G380" s="51" t="s">
        <v>84</v>
      </c>
      <c r="H380" s="51" t="s">
        <v>940</v>
      </c>
      <c r="L380" s="51" t="s">
        <v>834</v>
      </c>
      <c r="M380" s="51" t="s">
        <v>835</v>
      </c>
      <c r="O380" s="51" t="s">
        <v>4752</v>
      </c>
      <c r="P380" s="51" t="s">
        <v>4753</v>
      </c>
      <c r="Q380" s="52">
        <v>15000</v>
      </c>
      <c r="R380" s="52">
        <v>16500</v>
      </c>
      <c r="S380" s="51" t="s">
        <v>4754</v>
      </c>
      <c r="T380" s="51" t="s">
        <v>4755</v>
      </c>
      <c r="U380" s="51" t="s">
        <v>4756</v>
      </c>
      <c r="V380" s="51" t="s">
        <v>129</v>
      </c>
      <c r="Y380" s="49">
        <v>379</v>
      </c>
    </row>
    <row r="381" spans="1:25" x14ac:dyDescent="0.4">
      <c r="A381" s="46" t="str">
        <f>VLOOKUP(F381,M!$A$3:$B$32,2)</f>
        <v>社会</v>
      </c>
      <c r="B381" s="46" t="str">
        <f>IFERROR(IF(A381="","",A381&amp;COUNTIF(A$2:A381,A381)),"")</f>
        <v>社会24</v>
      </c>
      <c r="C381" s="51" t="s">
        <v>985</v>
      </c>
      <c r="D381" s="52">
        <v>380</v>
      </c>
      <c r="E381" s="51" t="s">
        <v>83</v>
      </c>
      <c r="F381" s="51" t="s">
        <v>42</v>
      </c>
      <c r="G381" s="51" t="s">
        <v>84</v>
      </c>
      <c r="H381" s="51" t="s">
        <v>940</v>
      </c>
      <c r="K381" s="51" t="s">
        <v>4757</v>
      </c>
      <c r="L381" s="51" t="s">
        <v>450</v>
      </c>
      <c r="M381" s="51" t="s">
        <v>451</v>
      </c>
      <c r="O381" s="51" t="s">
        <v>4758</v>
      </c>
      <c r="P381" s="51" t="s">
        <v>4759</v>
      </c>
      <c r="Q381" s="52">
        <v>3600</v>
      </c>
      <c r="R381" s="52">
        <v>3960</v>
      </c>
      <c r="S381" s="51" t="s">
        <v>4760</v>
      </c>
      <c r="T381" s="51" t="s">
        <v>3200</v>
      </c>
      <c r="U381" s="51" t="s">
        <v>4761</v>
      </c>
      <c r="V381" s="51" t="s">
        <v>82</v>
      </c>
      <c r="Y381" s="49">
        <v>380</v>
      </c>
    </row>
    <row r="382" spans="1:25" x14ac:dyDescent="0.4">
      <c r="A382" s="46" t="str">
        <f>VLOOKUP(F382,M!$A$3:$B$32,2)</f>
        <v>社会</v>
      </c>
      <c r="B382" s="46" t="str">
        <f>IFERROR(IF(A382="","",A382&amp;COUNTIF(A$2:A382,A382)),"")</f>
        <v>社会25</v>
      </c>
      <c r="C382" s="51" t="s">
        <v>985</v>
      </c>
      <c r="D382" s="52">
        <v>381</v>
      </c>
      <c r="E382" s="51" t="s">
        <v>83</v>
      </c>
      <c r="F382" s="51" t="s">
        <v>42</v>
      </c>
      <c r="G382" s="51" t="s">
        <v>84</v>
      </c>
      <c r="H382" s="51" t="s">
        <v>940</v>
      </c>
      <c r="K382" s="51" t="s">
        <v>4762</v>
      </c>
      <c r="L382" s="51" t="s">
        <v>450</v>
      </c>
      <c r="M382" s="51" t="s">
        <v>451</v>
      </c>
      <c r="O382" s="51" t="s">
        <v>4763</v>
      </c>
      <c r="P382" s="51" t="s">
        <v>4764</v>
      </c>
      <c r="Q382" s="52">
        <v>4000</v>
      </c>
      <c r="R382" s="52">
        <v>4400</v>
      </c>
      <c r="S382" s="51" t="s">
        <v>4765</v>
      </c>
      <c r="T382" s="51" t="s">
        <v>3067</v>
      </c>
      <c r="U382" s="51" t="s">
        <v>4766</v>
      </c>
      <c r="V382" s="51" t="s">
        <v>82</v>
      </c>
      <c r="Y382" s="49">
        <v>381</v>
      </c>
    </row>
    <row r="383" spans="1:25" x14ac:dyDescent="0.4">
      <c r="A383" s="46" t="str">
        <f>VLOOKUP(F383,M!$A$3:$B$32,2)</f>
        <v>社会</v>
      </c>
      <c r="B383" s="46" t="str">
        <f>IFERROR(IF(A383="","",A383&amp;COUNTIF(A$2:A383,A383)),"")</f>
        <v>社会26</v>
      </c>
      <c r="C383" s="51" t="s">
        <v>985</v>
      </c>
      <c r="D383" s="52">
        <v>382</v>
      </c>
      <c r="E383" s="51" t="s">
        <v>83</v>
      </c>
      <c r="F383" s="51" t="s">
        <v>42</v>
      </c>
      <c r="G383" s="51" t="s">
        <v>84</v>
      </c>
      <c r="H383" s="51" t="s">
        <v>940</v>
      </c>
      <c r="K383" s="51" t="s">
        <v>4767</v>
      </c>
      <c r="L383" s="51" t="s">
        <v>450</v>
      </c>
      <c r="M383" s="51" t="s">
        <v>451</v>
      </c>
      <c r="O383" s="51" t="s">
        <v>4768</v>
      </c>
      <c r="P383" s="51" t="s">
        <v>4769</v>
      </c>
      <c r="Q383" s="52">
        <v>3400</v>
      </c>
      <c r="R383" s="52">
        <v>3740</v>
      </c>
      <c r="S383" s="51" t="s">
        <v>4770</v>
      </c>
      <c r="T383" s="51" t="s">
        <v>3067</v>
      </c>
      <c r="U383" s="51" t="s">
        <v>747</v>
      </c>
      <c r="V383" s="51" t="s">
        <v>82</v>
      </c>
      <c r="Y383" s="49">
        <v>382</v>
      </c>
    </row>
    <row r="384" spans="1:25" x14ac:dyDescent="0.4">
      <c r="A384" s="46" t="str">
        <f>VLOOKUP(F384,M!$A$3:$B$32,2)</f>
        <v>社会</v>
      </c>
      <c r="B384" s="46" t="str">
        <f>IFERROR(IF(A384="","",A384&amp;COUNTIF(A$2:A384,A384)),"")</f>
        <v>社会27</v>
      </c>
      <c r="C384" s="51" t="s">
        <v>985</v>
      </c>
      <c r="D384" s="52">
        <v>383</v>
      </c>
      <c r="E384" s="51" t="s">
        <v>83</v>
      </c>
      <c r="F384" s="51" t="s">
        <v>42</v>
      </c>
      <c r="G384" s="51" t="s">
        <v>84</v>
      </c>
      <c r="H384" s="51" t="s">
        <v>940</v>
      </c>
      <c r="K384" s="51" t="s">
        <v>4771</v>
      </c>
      <c r="L384" s="51" t="s">
        <v>600</v>
      </c>
      <c r="M384" s="51" t="s">
        <v>601</v>
      </c>
      <c r="O384" s="51" t="s">
        <v>4772</v>
      </c>
      <c r="P384" s="51" t="s">
        <v>4773</v>
      </c>
      <c r="Q384" s="52">
        <v>1900</v>
      </c>
      <c r="R384" s="52">
        <v>2090</v>
      </c>
      <c r="S384" s="51" t="s">
        <v>4774</v>
      </c>
      <c r="T384" s="51" t="s">
        <v>3166</v>
      </c>
      <c r="U384" s="51" t="s">
        <v>2495</v>
      </c>
      <c r="V384" s="51" t="s">
        <v>82</v>
      </c>
      <c r="Y384" s="49">
        <v>383</v>
      </c>
    </row>
    <row r="385" spans="1:25" x14ac:dyDescent="0.4">
      <c r="A385" s="46" t="str">
        <f>VLOOKUP(F385,M!$A$3:$B$32,2)</f>
        <v>社会</v>
      </c>
      <c r="B385" s="46" t="str">
        <f>IFERROR(IF(A385="","",A385&amp;COUNTIF(A$2:A385,A385)),"")</f>
        <v>社会28</v>
      </c>
      <c r="C385" s="51" t="s">
        <v>985</v>
      </c>
      <c r="D385" s="52">
        <v>384</v>
      </c>
      <c r="E385" s="51" t="s">
        <v>83</v>
      </c>
      <c r="F385" s="51" t="s">
        <v>42</v>
      </c>
      <c r="G385" s="51" t="s">
        <v>84</v>
      </c>
      <c r="H385" s="51" t="s">
        <v>940</v>
      </c>
      <c r="K385" s="51" t="s">
        <v>4775</v>
      </c>
      <c r="L385" s="51" t="s">
        <v>600</v>
      </c>
      <c r="M385" s="51" t="s">
        <v>601</v>
      </c>
      <c r="O385" s="51" t="s">
        <v>4776</v>
      </c>
      <c r="P385" s="51" t="s">
        <v>4777</v>
      </c>
      <c r="Q385" s="52">
        <v>1800</v>
      </c>
      <c r="R385" s="52">
        <v>1980</v>
      </c>
      <c r="S385" s="51" t="s">
        <v>4778</v>
      </c>
      <c r="T385" s="51" t="s">
        <v>3067</v>
      </c>
      <c r="U385" s="51" t="s">
        <v>2486</v>
      </c>
      <c r="V385" s="51" t="s">
        <v>82</v>
      </c>
      <c r="Y385" s="49">
        <v>384</v>
      </c>
    </row>
    <row r="386" spans="1:25" x14ac:dyDescent="0.4">
      <c r="A386" s="46" t="str">
        <f>VLOOKUP(F386,M!$A$3:$B$32,2)</f>
        <v>社会</v>
      </c>
      <c r="B386" s="46" t="str">
        <f>IFERROR(IF(A386="","",A386&amp;COUNTIF(A$2:A386,A386)),"")</f>
        <v>社会29</v>
      </c>
      <c r="C386" s="51" t="s">
        <v>985</v>
      </c>
      <c r="D386" s="52">
        <v>385</v>
      </c>
      <c r="E386" s="51" t="s">
        <v>83</v>
      </c>
      <c r="F386" s="51" t="s">
        <v>42</v>
      </c>
      <c r="G386" s="51" t="s">
        <v>84</v>
      </c>
      <c r="H386" s="51" t="s">
        <v>940</v>
      </c>
      <c r="K386" s="51" t="s">
        <v>4779</v>
      </c>
      <c r="L386" s="51" t="s">
        <v>600</v>
      </c>
      <c r="M386" s="51" t="s">
        <v>601</v>
      </c>
      <c r="O386" s="51" t="s">
        <v>4780</v>
      </c>
      <c r="P386" s="51" t="s">
        <v>4781</v>
      </c>
      <c r="Q386" s="52">
        <v>1900</v>
      </c>
      <c r="R386" s="52">
        <v>2090</v>
      </c>
      <c r="S386" s="51" t="s">
        <v>4782</v>
      </c>
      <c r="T386" s="51" t="s">
        <v>3121</v>
      </c>
      <c r="U386" s="51" t="s">
        <v>424</v>
      </c>
      <c r="V386" s="51" t="s">
        <v>82</v>
      </c>
      <c r="Y386" s="49">
        <v>385</v>
      </c>
    </row>
    <row r="387" spans="1:25" x14ac:dyDescent="0.4">
      <c r="A387" s="46" t="str">
        <f>VLOOKUP(F387,M!$A$3:$B$32,2)</f>
        <v>社会</v>
      </c>
      <c r="B387" s="46" t="str">
        <f>IFERROR(IF(A387="","",A387&amp;COUNTIF(A$2:A387,A387)),"")</f>
        <v>社会30</v>
      </c>
      <c r="C387" s="51" t="s">
        <v>985</v>
      </c>
      <c r="D387" s="52">
        <v>386</v>
      </c>
      <c r="E387" s="51" t="s">
        <v>83</v>
      </c>
      <c r="F387" s="51" t="s">
        <v>42</v>
      </c>
      <c r="G387" s="51" t="s">
        <v>84</v>
      </c>
      <c r="H387" s="51" t="s">
        <v>940</v>
      </c>
      <c r="K387" s="51" t="s">
        <v>4783</v>
      </c>
      <c r="L387" s="51" t="s">
        <v>640</v>
      </c>
      <c r="M387" s="51" t="s">
        <v>641</v>
      </c>
      <c r="O387" s="51" t="s">
        <v>4784</v>
      </c>
      <c r="P387" s="51" t="s">
        <v>4785</v>
      </c>
      <c r="Q387" s="52">
        <v>6300</v>
      </c>
      <c r="R387" s="52">
        <v>6930</v>
      </c>
      <c r="S387" s="51" t="s">
        <v>4786</v>
      </c>
      <c r="T387" s="51" t="s">
        <v>3062</v>
      </c>
      <c r="U387" s="51" t="s">
        <v>1859</v>
      </c>
      <c r="V387" s="51" t="s">
        <v>82</v>
      </c>
      <c r="Y387" s="49">
        <v>386</v>
      </c>
    </row>
    <row r="388" spans="1:25" x14ac:dyDescent="0.4">
      <c r="A388" s="46" t="str">
        <f>VLOOKUP(F388,M!$A$3:$B$32,2)</f>
        <v>社会</v>
      </c>
      <c r="B388" s="46" t="str">
        <f>IFERROR(IF(A388="","",A388&amp;COUNTIF(A$2:A388,A388)),"")</f>
        <v>社会31</v>
      </c>
      <c r="C388" s="51" t="s">
        <v>985</v>
      </c>
      <c r="D388" s="52">
        <v>387</v>
      </c>
      <c r="E388" s="51" t="s">
        <v>83</v>
      </c>
      <c r="F388" s="51" t="s">
        <v>42</v>
      </c>
      <c r="G388" s="51" t="s">
        <v>84</v>
      </c>
      <c r="H388" s="51" t="s">
        <v>940</v>
      </c>
      <c r="K388" s="51" t="s">
        <v>4787</v>
      </c>
      <c r="L388" s="51" t="s">
        <v>640</v>
      </c>
      <c r="M388" s="51" t="s">
        <v>641</v>
      </c>
      <c r="O388" s="51" t="s">
        <v>4788</v>
      </c>
      <c r="P388" s="51" t="s">
        <v>4789</v>
      </c>
      <c r="Q388" s="52">
        <v>6000</v>
      </c>
      <c r="R388" s="52">
        <v>6600</v>
      </c>
      <c r="S388" s="51" t="s">
        <v>4790</v>
      </c>
      <c r="T388" s="51" t="s">
        <v>3103</v>
      </c>
      <c r="U388" s="51" t="s">
        <v>282</v>
      </c>
      <c r="V388" s="51" t="s">
        <v>82</v>
      </c>
      <c r="Y388" s="49">
        <v>387</v>
      </c>
    </row>
    <row r="389" spans="1:25" x14ac:dyDescent="0.4">
      <c r="A389" s="46" t="str">
        <f>VLOOKUP(F389,M!$A$3:$B$32,2)</f>
        <v>社会</v>
      </c>
      <c r="B389" s="46" t="str">
        <f>IFERROR(IF(A389="","",A389&amp;COUNTIF(A$2:A389,A389)),"")</f>
        <v>社会32</v>
      </c>
      <c r="C389" s="51" t="s">
        <v>985</v>
      </c>
      <c r="D389" s="52">
        <v>388</v>
      </c>
      <c r="E389" s="51" t="s">
        <v>83</v>
      </c>
      <c r="F389" s="51" t="s">
        <v>42</v>
      </c>
      <c r="G389" s="51" t="s">
        <v>84</v>
      </c>
      <c r="H389" s="51" t="s">
        <v>940</v>
      </c>
      <c r="K389" s="51" t="s">
        <v>4791</v>
      </c>
      <c r="L389" s="51" t="s">
        <v>640</v>
      </c>
      <c r="M389" s="51" t="s">
        <v>641</v>
      </c>
      <c r="O389" s="51" t="s">
        <v>4792</v>
      </c>
      <c r="P389" s="51" t="s">
        <v>4793</v>
      </c>
      <c r="Q389" s="52">
        <v>6000</v>
      </c>
      <c r="R389" s="52">
        <v>6600</v>
      </c>
      <c r="S389" s="51" t="s">
        <v>4794</v>
      </c>
      <c r="T389" s="51" t="s">
        <v>3664</v>
      </c>
      <c r="U389" s="51" t="s">
        <v>4795</v>
      </c>
      <c r="V389" s="51" t="s">
        <v>82</v>
      </c>
      <c r="Y389" s="49">
        <v>388</v>
      </c>
    </row>
    <row r="390" spans="1:25" x14ac:dyDescent="0.4">
      <c r="A390" s="46" t="str">
        <f>VLOOKUP(F390,M!$A$3:$B$32,2)</f>
        <v>社会</v>
      </c>
      <c r="B390" s="46" t="str">
        <f>IFERROR(IF(A390="","",A390&amp;COUNTIF(A$2:A390,A390)),"")</f>
        <v>社会33</v>
      </c>
      <c r="C390" s="51" t="s">
        <v>985</v>
      </c>
      <c r="D390" s="52">
        <v>389</v>
      </c>
      <c r="E390" s="51" t="s">
        <v>83</v>
      </c>
      <c r="F390" s="51" t="s">
        <v>42</v>
      </c>
      <c r="G390" s="51" t="s">
        <v>84</v>
      </c>
      <c r="H390" s="51" t="s">
        <v>940</v>
      </c>
      <c r="K390" s="51" t="s">
        <v>4796</v>
      </c>
      <c r="L390" s="51" t="s">
        <v>659</v>
      </c>
      <c r="M390" s="51" t="s">
        <v>660</v>
      </c>
      <c r="O390" s="51" t="s">
        <v>4797</v>
      </c>
      <c r="P390" s="51" t="s">
        <v>4798</v>
      </c>
      <c r="Q390" s="52">
        <v>1800</v>
      </c>
      <c r="R390" s="52">
        <v>1980</v>
      </c>
      <c r="S390" s="51" t="s">
        <v>4799</v>
      </c>
      <c r="T390" s="51" t="s">
        <v>3067</v>
      </c>
      <c r="U390" s="51" t="s">
        <v>4800</v>
      </c>
      <c r="V390" s="51" t="s">
        <v>82</v>
      </c>
      <c r="Y390" s="49">
        <v>389</v>
      </c>
    </row>
    <row r="391" spans="1:25" x14ac:dyDescent="0.4">
      <c r="A391" s="46" t="str">
        <f>VLOOKUP(F391,M!$A$3:$B$32,2)</f>
        <v>社会</v>
      </c>
      <c r="B391" s="46" t="str">
        <f>IFERROR(IF(A391="","",A391&amp;COUNTIF(A$2:A391,A391)),"")</f>
        <v>社会34</v>
      </c>
      <c r="C391" s="51" t="s">
        <v>985</v>
      </c>
      <c r="D391" s="52">
        <v>390</v>
      </c>
      <c r="E391" s="51" t="s">
        <v>83</v>
      </c>
      <c r="F391" s="51" t="s">
        <v>42</v>
      </c>
      <c r="G391" s="51" t="s">
        <v>84</v>
      </c>
      <c r="H391" s="51" t="s">
        <v>940</v>
      </c>
      <c r="K391" s="51" t="s">
        <v>4801</v>
      </c>
      <c r="L391" s="51" t="s">
        <v>659</v>
      </c>
      <c r="M391" s="51" t="s">
        <v>660</v>
      </c>
      <c r="O391" s="51" t="s">
        <v>4802</v>
      </c>
      <c r="P391" s="51" t="s">
        <v>4803</v>
      </c>
      <c r="Q391" s="52">
        <v>4500</v>
      </c>
      <c r="R391" s="52">
        <v>4950</v>
      </c>
      <c r="S391" s="51" t="s">
        <v>4804</v>
      </c>
      <c r="T391" s="51" t="s">
        <v>3181</v>
      </c>
      <c r="U391" s="51" t="s">
        <v>230</v>
      </c>
      <c r="V391" s="51" t="s">
        <v>82</v>
      </c>
      <c r="Y391" s="49">
        <v>390</v>
      </c>
    </row>
    <row r="392" spans="1:25" x14ac:dyDescent="0.4">
      <c r="A392" s="46" t="str">
        <f>VLOOKUP(F392,M!$A$3:$B$32,2)</f>
        <v>社会</v>
      </c>
      <c r="B392" s="46" t="str">
        <f>IFERROR(IF(A392="","",A392&amp;COUNTIF(A$2:A392,A392)),"")</f>
        <v>社会35</v>
      </c>
      <c r="C392" s="51" t="s">
        <v>1005</v>
      </c>
      <c r="D392" s="52">
        <v>391</v>
      </c>
      <c r="E392" s="51" t="s">
        <v>83</v>
      </c>
      <c r="F392" s="51" t="s">
        <v>42</v>
      </c>
      <c r="G392" s="51" t="s">
        <v>84</v>
      </c>
      <c r="H392" s="51" t="s">
        <v>940</v>
      </c>
      <c r="K392" s="51" t="s">
        <v>4805</v>
      </c>
      <c r="L392" s="51" t="s">
        <v>999</v>
      </c>
      <c r="M392" s="51" t="s">
        <v>1000</v>
      </c>
      <c r="O392" s="51" t="s">
        <v>4806</v>
      </c>
      <c r="P392" s="51" t="s">
        <v>4807</v>
      </c>
      <c r="Q392" s="52">
        <v>5800</v>
      </c>
      <c r="R392" s="52">
        <v>6380</v>
      </c>
      <c r="S392" s="51" t="s">
        <v>4808</v>
      </c>
      <c r="T392" s="51" t="s">
        <v>3062</v>
      </c>
      <c r="U392" s="51" t="s">
        <v>548</v>
      </c>
      <c r="V392" s="51" t="s">
        <v>82</v>
      </c>
      <c r="Y392" s="49">
        <v>391</v>
      </c>
    </row>
    <row r="393" spans="1:25" x14ac:dyDescent="0.4">
      <c r="A393" s="46" t="str">
        <f>VLOOKUP(F393,M!$A$3:$B$32,2)</f>
        <v>社会</v>
      </c>
      <c r="B393" s="46" t="str">
        <f>IFERROR(IF(A393="","",A393&amp;COUNTIF(A$2:A393,A393)),"")</f>
        <v>社会36</v>
      </c>
      <c r="C393" s="51" t="s">
        <v>1005</v>
      </c>
      <c r="D393" s="52">
        <v>392</v>
      </c>
      <c r="E393" s="51" t="s">
        <v>83</v>
      </c>
      <c r="F393" s="51" t="s">
        <v>42</v>
      </c>
      <c r="G393" s="51" t="s">
        <v>84</v>
      </c>
      <c r="H393" s="51" t="s">
        <v>940</v>
      </c>
      <c r="K393" s="51" t="s">
        <v>4809</v>
      </c>
      <c r="L393" s="51" t="s">
        <v>999</v>
      </c>
      <c r="M393" s="51" t="s">
        <v>1000</v>
      </c>
      <c r="O393" s="51" t="s">
        <v>4810</v>
      </c>
      <c r="P393" s="51" t="s">
        <v>4811</v>
      </c>
      <c r="Q393" s="52">
        <v>5000</v>
      </c>
      <c r="R393" s="52">
        <v>5500</v>
      </c>
      <c r="S393" s="51" t="s">
        <v>4812</v>
      </c>
      <c r="T393" s="51" t="s">
        <v>3067</v>
      </c>
      <c r="U393" s="51" t="s">
        <v>1037</v>
      </c>
      <c r="V393" s="51" t="s">
        <v>82</v>
      </c>
      <c r="Y393" s="49">
        <v>392</v>
      </c>
    </row>
    <row r="394" spans="1:25" x14ac:dyDescent="0.4">
      <c r="A394" s="46" t="str">
        <f>VLOOKUP(F394,M!$A$3:$B$32,2)</f>
        <v>社会</v>
      </c>
      <c r="B394" s="46" t="str">
        <f>IFERROR(IF(A394="","",A394&amp;COUNTIF(A$2:A394,A394)),"")</f>
        <v>社会37</v>
      </c>
      <c r="C394" s="51" t="s">
        <v>1005</v>
      </c>
      <c r="D394" s="52">
        <v>393</v>
      </c>
      <c r="E394" s="51" t="s">
        <v>83</v>
      </c>
      <c r="F394" s="51" t="s">
        <v>42</v>
      </c>
      <c r="G394" s="51" t="s">
        <v>84</v>
      </c>
      <c r="H394" s="51" t="s">
        <v>940</v>
      </c>
      <c r="K394" s="51" t="s">
        <v>4813</v>
      </c>
      <c r="L394" s="51" t="s">
        <v>522</v>
      </c>
      <c r="M394" s="51" t="s">
        <v>523</v>
      </c>
      <c r="O394" s="51" t="s">
        <v>4814</v>
      </c>
      <c r="P394" s="51" t="s">
        <v>4815</v>
      </c>
      <c r="Q394" s="52">
        <v>6500</v>
      </c>
      <c r="R394" s="52">
        <v>7150</v>
      </c>
      <c r="S394" s="51" t="s">
        <v>4816</v>
      </c>
      <c r="T394" s="51" t="s">
        <v>3405</v>
      </c>
      <c r="U394" s="51" t="s">
        <v>882</v>
      </c>
      <c r="V394" s="51" t="s">
        <v>82</v>
      </c>
      <c r="Y394" s="49">
        <v>393</v>
      </c>
    </row>
    <row r="395" spans="1:25" x14ac:dyDescent="0.4">
      <c r="A395" s="46" t="str">
        <f>VLOOKUP(F395,M!$A$3:$B$32,2)</f>
        <v>社会</v>
      </c>
      <c r="B395" s="46" t="str">
        <f>IFERROR(IF(A395="","",A395&amp;COUNTIF(A$2:A395,A395)),"")</f>
        <v>社会38</v>
      </c>
      <c r="C395" s="51" t="s">
        <v>1005</v>
      </c>
      <c r="D395" s="52">
        <v>394</v>
      </c>
      <c r="E395" s="51" t="s">
        <v>83</v>
      </c>
      <c r="F395" s="51" t="s">
        <v>42</v>
      </c>
      <c r="G395" s="51" t="s">
        <v>84</v>
      </c>
      <c r="H395" s="51" t="s">
        <v>940</v>
      </c>
      <c r="K395" s="51" t="s">
        <v>4817</v>
      </c>
      <c r="L395" s="51" t="s">
        <v>522</v>
      </c>
      <c r="M395" s="51" t="s">
        <v>523</v>
      </c>
      <c r="O395" s="51" t="s">
        <v>4818</v>
      </c>
      <c r="P395" s="51" t="s">
        <v>4819</v>
      </c>
      <c r="Q395" s="52">
        <v>4500</v>
      </c>
      <c r="R395" s="52">
        <v>4950</v>
      </c>
      <c r="S395" s="51" t="s">
        <v>4820</v>
      </c>
      <c r="T395" s="51" t="s">
        <v>3200</v>
      </c>
      <c r="U395" s="51" t="s">
        <v>2158</v>
      </c>
      <c r="V395" s="51" t="s">
        <v>82</v>
      </c>
      <c r="Y395" s="49">
        <v>394</v>
      </c>
    </row>
    <row r="396" spans="1:25" x14ac:dyDescent="0.4">
      <c r="A396" s="46" t="str">
        <f>VLOOKUP(F396,M!$A$3:$B$32,2)</f>
        <v>社会</v>
      </c>
      <c r="B396" s="46" t="str">
        <f>IFERROR(IF(A396="","",A396&amp;COUNTIF(A$2:A396,A396)),"")</f>
        <v>社会39</v>
      </c>
      <c r="C396" s="51" t="s">
        <v>1005</v>
      </c>
      <c r="D396" s="52">
        <v>395</v>
      </c>
      <c r="E396" s="51" t="s">
        <v>83</v>
      </c>
      <c r="F396" s="51" t="s">
        <v>42</v>
      </c>
      <c r="G396" s="51" t="s">
        <v>84</v>
      </c>
      <c r="H396" s="51" t="s">
        <v>940</v>
      </c>
      <c r="K396" s="51" t="s">
        <v>4821</v>
      </c>
      <c r="L396" s="51" t="s">
        <v>522</v>
      </c>
      <c r="M396" s="51" t="s">
        <v>523</v>
      </c>
      <c r="O396" s="51" t="s">
        <v>4822</v>
      </c>
      <c r="P396" s="51" t="s">
        <v>4823</v>
      </c>
      <c r="Q396" s="52">
        <v>5500</v>
      </c>
      <c r="R396" s="52">
        <v>6050</v>
      </c>
      <c r="S396" s="51" t="s">
        <v>4824</v>
      </c>
      <c r="T396" s="51" t="s">
        <v>3062</v>
      </c>
      <c r="U396" s="51" t="s">
        <v>4825</v>
      </c>
      <c r="V396" s="51" t="s">
        <v>82</v>
      </c>
      <c r="Y396" s="49">
        <v>395</v>
      </c>
    </row>
    <row r="397" spans="1:25" x14ac:dyDescent="0.4">
      <c r="A397" s="46" t="str">
        <f>VLOOKUP(F397,M!$A$3:$B$32,2)</f>
        <v>社会</v>
      </c>
      <c r="B397" s="46" t="str">
        <f>IFERROR(IF(A397="","",A397&amp;COUNTIF(A$2:A397,A397)),"")</f>
        <v>社会40</v>
      </c>
      <c r="C397" s="51" t="s">
        <v>1005</v>
      </c>
      <c r="D397" s="52">
        <v>396</v>
      </c>
      <c r="E397" s="51" t="s">
        <v>83</v>
      </c>
      <c r="F397" s="51" t="s">
        <v>42</v>
      </c>
      <c r="G397" s="51" t="s">
        <v>84</v>
      </c>
      <c r="H397" s="51" t="s">
        <v>940</v>
      </c>
      <c r="K397" s="51" t="s">
        <v>4826</v>
      </c>
      <c r="L397" s="51" t="s">
        <v>522</v>
      </c>
      <c r="M397" s="51" t="s">
        <v>523</v>
      </c>
      <c r="O397" s="51" t="s">
        <v>4827</v>
      </c>
      <c r="P397" s="51" t="s">
        <v>4828</v>
      </c>
      <c r="Q397" s="52">
        <v>4500</v>
      </c>
      <c r="R397" s="52">
        <v>4950</v>
      </c>
      <c r="S397" s="51" t="s">
        <v>4829</v>
      </c>
      <c r="T397" s="51" t="s">
        <v>3062</v>
      </c>
      <c r="U397" s="51" t="s">
        <v>2158</v>
      </c>
      <c r="V397" s="51" t="s">
        <v>82</v>
      </c>
      <c r="Y397" s="49">
        <v>396</v>
      </c>
    </row>
    <row r="398" spans="1:25" x14ac:dyDescent="0.4">
      <c r="A398" s="46" t="str">
        <f>VLOOKUP(F398,M!$A$3:$B$32,2)</f>
        <v>社会</v>
      </c>
      <c r="B398" s="46" t="str">
        <f>IFERROR(IF(A398="","",A398&amp;COUNTIF(A$2:A398,A398)),"")</f>
        <v>社会41</v>
      </c>
      <c r="C398" s="51" t="s">
        <v>1005</v>
      </c>
      <c r="D398" s="52">
        <v>397</v>
      </c>
      <c r="E398" s="51" t="s">
        <v>83</v>
      </c>
      <c r="F398" s="51" t="s">
        <v>42</v>
      </c>
      <c r="G398" s="51" t="s">
        <v>84</v>
      </c>
      <c r="H398" s="51" t="s">
        <v>940</v>
      </c>
      <c r="K398" s="51" t="s">
        <v>4830</v>
      </c>
      <c r="L398" s="51" t="s">
        <v>522</v>
      </c>
      <c r="M398" s="51" t="s">
        <v>523</v>
      </c>
      <c r="O398" s="51" t="s">
        <v>4831</v>
      </c>
      <c r="P398" s="51" t="s">
        <v>4832</v>
      </c>
      <c r="Q398" s="52">
        <v>3500</v>
      </c>
      <c r="R398" s="52">
        <v>3850</v>
      </c>
      <c r="S398" s="51" t="s">
        <v>4833</v>
      </c>
      <c r="T398" s="51" t="s">
        <v>3062</v>
      </c>
      <c r="U398" s="51" t="s">
        <v>2110</v>
      </c>
      <c r="V398" s="51" t="s">
        <v>82</v>
      </c>
      <c r="Y398" s="49">
        <v>397</v>
      </c>
    </row>
    <row r="399" spans="1:25" x14ac:dyDescent="0.4">
      <c r="A399" s="46" t="str">
        <f>VLOOKUP(F399,M!$A$3:$B$32,2)</f>
        <v>社会</v>
      </c>
      <c r="B399" s="46" t="str">
        <f>IFERROR(IF(A399="","",A399&amp;COUNTIF(A$2:A399,A399)),"")</f>
        <v>社会42</v>
      </c>
      <c r="C399" s="51" t="s">
        <v>1005</v>
      </c>
      <c r="D399" s="52">
        <v>398</v>
      </c>
      <c r="E399" s="51" t="s">
        <v>83</v>
      </c>
      <c r="F399" s="51" t="s">
        <v>42</v>
      </c>
      <c r="G399" s="51" t="s">
        <v>84</v>
      </c>
      <c r="H399" s="51" t="s">
        <v>940</v>
      </c>
      <c r="K399" s="51" t="s">
        <v>4834</v>
      </c>
      <c r="L399" s="51" t="s">
        <v>388</v>
      </c>
      <c r="M399" s="51" t="s">
        <v>389</v>
      </c>
      <c r="O399" s="51" t="s">
        <v>4835</v>
      </c>
      <c r="P399" s="51" t="s">
        <v>4836</v>
      </c>
      <c r="Q399" s="52">
        <v>2500</v>
      </c>
      <c r="R399" s="52">
        <v>2750</v>
      </c>
      <c r="S399" s="51" t="s">
        <v>4837</v>
      </c>
      <c r="T399" s="51" t="s">
        <v>4630</v>
      </c>
      <c r="U399" s="51" t="s">
        <v>167</v>
      </c>
      <c r="V399" s="51" t="s">
        <v>82</v>
      </c>
      <c r="Y399" s="49">
        <v>398</v>
      </c>
    </row>
    <row r="400" spans="1:25" x14ac:dyDescent="0.4">
      <c r="A400" s="46" t="str">
        <f>VLOOKUP(F400,M!$A$3:$B$32,2)</f>
        <v>社会</v>
      </c>
      <c r="B400" s="46" t="str">
        <f>IFERROR(IF(A400="","",A400&amp;COUNTIF(A$2:A400,A400)),"")</f>
        <v>社会43</v>
      </c>
      <c r="C400" s="51" t="s">
        <v>1005</v>
      </c>
      <c r="D400" s="52">
        <v>399</v>
      </c>
      <c r="E400" s="51" t="s">
        <v>83</v>
      </c>
      <c r="F400" s="51" t="s">
        <v>42</v>
      </c>
      <c r="G400" s="51" t="s">
        <v>84</v>
      </c>
      <c r="H400" s="51" t="s">
        <v>940</v>
      </c>
      <c r="K400" s="51" t="s">
        <v>4838</v>
      </c>
      <c r="L400" s="51" t="s">
        <v>776</v>
      </c>
      <c r="M400" s="51" t="s">
        <v>777</v>
      </c>
      <c r="O400" s="51" t="s">
        <v>4839</v>
      </c>
      <c r="P400" s="51" t="s">
        <v>4840</v>
      </c>
      <c r="Q400" s="52">
        <v>1800</v>
      </c>
      <c r="R400" s="52">
        <v>1980</v>
      </c>
      <c r="S400" s="51" t="s">
        <v>4841</v>
      </c>
      <c r="T400" s="51" t="s">
        <v>3200</v>
      </c>
      <c r="U400" s="51" t="s">
        <v>1300</v>
      </c>
      <c r="V400" s="51" t="s">
        <v>82</v>
      </c>
      <c r="Y400" s="49">
        <v>399</v>
      </c>
    </row>
    <row r="401" spans="1:25" x14ac:dyDescent="0.4">
      <c r="A401" s="46" t="str">
        <f>VLOOKUP(F401,M!$A$3:$B$32,2)</f>
        <v>法律・政治</v>
      </c>
      <c r="B401" s="46" t="str">
        <f>IFERROR(IF(A401="","",A401&amp;COUNTIF(A$2:A401,A401)),"")</f>
        <v>法律・政治1</v>
      </c>
      <c r="C401" s="51" t="s">
        <v>1005</v>
      </c>
      <c r="D401" s="52">
        <v>400</v>
      </c>
      <c r="E401" s="51" t="s">
        <v>83</v>
      </c>
      <c r="F401" s="51" t="s">
        <v>44</v>
      </c>
      <c r="G401" s="51" t="s">
        <v>84</v>
      </c>
      <c r="H401" s="51" t="s">
        <v>1020</v>
      </c>
      <c r="K401" s="51" t="s">
        <v>4842</v>
      </c>
      <c r="L401" s="51" t="s">
        <v>540</v>
      </c>
      <c r="M401" s="51" t="s">
        <v>541</v>
      </c>
      <c r="O401" s="51" t="s">
        <v>4843</v>
      </c>
      <c r="P401" s="51" t="s">
        <v>4844</v>
      </c>
      <c r="Q401" s="52">
        <v>4500</v>
      </c>
      <c r="R401" s="52">
        <v>4950</v>
      </c>
      <c r="S401" s="51" t="s">
        <v>4845</v>
      </c>
      <c r="T401" s="51" t="s">
        <v>3121</v>
      </c>
      <c r="U401" s="51" t="s">
        <v>4132</v>
      </c>
      <c r="V401" s="51" t="s">
        <v>82</v>
      </c>
      <c r="Y401" s="49">
        <v>400</v>
      </c>
    </row>
    <row r="402" spans="1:25" x14ac:dyDescent="0.4">
      <c r="A402" s="46" t="str">
        <f>VLOOKUP(F402,M!$A$3:$B$32,2)</f>
        <v>法律・政治</v>
      </c>
      <c r="B402" s="46" t="str">
        <f>IFERROR(IF(A402="","",A402&amp;COUNTIF(A$2:A402,A402)),"")</f>
        <v>法律・政治2</v>
      </c>
      <c r="C402" s="51" t="s">
        <v>1005</v>
      </c>
      <c r="D402" s="52">
        <v>401</v>
      </c>
      <c r="E402" s="51" t="s">
        <v>83</v>
      </c>
      <c r="F402" s="51" t="s">
        <v>44</v>
      </c>
      <c r="G402" s="51" t="s">
        <v>84</v>
      </c>
      <c r="H402" s="51" t="s">
        <v>1020</v>
      </c>
      <c r="K402" s="51" t="s">
        <v>4846</v>
      </c>
      <c r="L402" s="51" t="s">
        <v>540</v>
      </c>
      <c r="M402" s="51" t="s">
        <v>541</v>
      </c>
      <c r="O402" s="51" t="s">
        <v>4847</v>
      </c>
      <c r="P402" s="51" t="s">
        <v>4848</v>
      </c>
      <c r="Q402" s="52">
        <v>4500</v>
      </c>
      <c r="R402" s="52">
        <v>4950</v>
      </c>
      <c r="S402" s="51" t="s">
        <v>4849</v>
      </c>
      <c r="T402" s="51" t="s">
        <v>3062</v>
      </c>
      <c r="U402" s="51" t="s">
        <v>4850</v>
      </c>
      <c r="V402" s="51" t="s">
        <v>82</v>
      </c>
      <c r="Y402" s="49">
        <v>401</v>
      </c>
    </row>
    <row r="403" spans="1:25" x14ac:dyDescent="0.4">
      <c r="A403" s="46" t="str">
        <f>VLOOKUP(F403,M!$A$3:$B$32,2)</f>
        <v>法律・政治</v>
      </c>
      <c r="B403" s="46" t="str">
        <f>IFERROR(IF(A403="","",A403&amp;COUNTIF(A$2:A403,A403)),"")</f>
        <v>法律・政治3</v>
      </c>
      <c r="C403" s="51" t="s">
        <v>1005</v>
      </c>
      <c r="D403" s="52">
        <v>402</v>
      </c>
      <c r="E403" s="51" t="s">
        <v>83</v>
      </c>
      <c r="F403" s="51" t="s">
        <v>44</v>
      </c>
      <c r="G403" s="51" t="s">
        <v>84</v>
      </c>
      <c r="H403" s="51" t="s">
        <v>1020</v>
      </c>
      <c r="K403" s="51" t="s">
        <v>4851</v>
      </c>
      <c r="L403" s="51" t="s">
        <v>540</v>
      </c>
      <c r="M403" s="51" t="s">
        <v>541</v>
      </c>
      <c r="O403" s="51" t="s">
        <v>4852</v>
      </c>
      <c r="P403" s="51" t="s">
        <v>4853</v>
      </c>
      <c r="Q403" s="52">
        <v>5400</v>
      </c>
      <c r="R403" s="52">
        <v>5940</v>
      </c>
      <c r="S403" s="51" t="s">
        <v>4854</v>
      </c>
      <c r="T403" s="51" t="s">
        <v>3062</v>
      </c>
      <c r="U403" s="51" t="s">
        <v>4855</v>
      </c>
      <c r="V403" s="51" t="s">
        <v>82</v>
      </c>
      <c r="Y403" s="49">
        <v>402</v>
      </c>
    </row>
    <row r="404" spans="1:25" x14ac:dyDescent="0.4">
      <c r="A404" s="46" t="str">
        <f>VLOOKUP(F404,M!$A$3:$B$32,2)</f>
        <v>法律・政治</v>
      </c>
      <c r="B404" s="46" t="str">
        <f>IFERROR(IF(A404="","",A404&amp;COUNTIF(A$2:A404,A404)),"")</f>
        <v>法律・政治4</v>
      </c>
      <c r="C404" s="51" t="s">
        <v>1005</v>
      </c>
      <c r="D404" s="52">
        <v>403</v>
      </c>
      <c r="E404" s="51" t="s">
        <v>83</v>
      </c>
      <c r="F404" s="51" t="s">
        <v>44</v>
      </c>
      <c r="G404" s="51" t="s">
        <v>84</v>
      </c>
      <c r="H404" s="51" t="s">
        <v>1020</v>
      </c>
      <c r="K404" s="51" t="s">
        <v>4856</v>
      </c>
      <c r="L404" s="51" t="s">
        <v>540</v>
      </c>
      <c r="M404" s="51" t="s">
        <v>541</v>
      </c>
      <c r="O404" s="51" t="s">
        <v>4857</v>
      </c>
      <c r="Q404" s="52">
        <v>4800</v>
      </c>
      <c r="R404" s="52">
        <v>5280</v>
      </c>
      <c r="S404" s="51" t="s">
        <v>4858</v>
      </c>
      <c r="T404" s="51" t="s">
        <v>3062</v>
      </c>
      <c r="U404" s="51" t="s">
        <v>4859</v>
      </c>
      <c r="V404" s="51" t="s">
        <v>82</v>
      </c>
      <c r="Y404" s="49">
        <v>403</v>
      </c>
    </row>
    <row r="405" spans="1:25" x14ac:dyDescent="0.4">
      <c r="A405" s="46" t="str">
        <f>VLOOKUP(F405,M!$A$3:$B$32,2)</f>
        <v>法律・政治</v>
      </c>
      <c r="B405" s="46" t="str">
        <f>IFERROR(IF(A405="","",A405&amp;COUNTIF(A$2:A405,A405)),"")</f>
        <v>法律・政治5</v>
      </c>
      <c r="C405" s="51" t="s">
        <v>1005</v>
      </c>
      <c r="D405" s="52">
        <v>404</v>
      </c>
      <c r="E405" s="51" t="s">
        <v>83</v>
      </c>
      <c r="F405" s="51" t="s">
        <v>44</v>
      </c>
      <c r="G405" s="51" t="s">
        <v>84</v>
      </c>
      <c r="H405" s="51" t="s">
        <v>1020</v>
      </c>
      <c r="K405" s="51" t="s">
        <v>4860</v>
      </c>
      <c r="L405" s="51" t="s">
        <v>899</v>
      </c>
      <c r="M405" s="51" t="s">
        <v>900</v>
      </c>
      <c r="O405" s="55" t="s">
        <v>4861</v>
      </c>
      <c r="P405" s="51" t="s">
        <v>4862</v>
      </c>
      <c r="Q405" s="52">
        <v>2400</v>
      </c>
      <c r="R405" s="52">
        <v>2640</v>
      </c>
      <c r="S405" s="51" t="s">
        <v>4863</v>
      </c>
      <c r="T405" s="51" t="s">
        <v>3103</v>
      </c>
      <c r="U405" s="51" t="s">
        <v>4864</v>
      </c>
      <c r="V405" s="51" t="s">
        <v>82</v>
      </c>
      <c r="Y405" s="49">
        <v>404</v>
      </c>
    </row>
    <row r="406" spans="1:25" x14ac:dyDescent="0.4">
      <c r="A406" s="46" t="str">
        <f>VLOOKUP(F406,M!$A$3:$B$32,2)</f>
        <v>法律・政治</v>
      </c>
      <c r="B406" s="46" t="str">
        <f>IFERROR(IF(A406="","",A406&amp;COUNTIF(A$2:A406,A406)),"")</f>
        <v>法律・政治6</v>
      </c>
      <c r="C406" s="51" t="s">
        <v>1005</v>
      </c>
      <c r="D406" s="52">
        <v>405</v>
      </c>
      <c r="E406" s="51" t="s">
        <v>83</v>
      </c>
      <c r="F406" s="51" t="s">
        <v>44</v>
      </c>
      <c r="G406" s="51" t="s">
        <v>84</v>
      </c>
      <c r="H406" s="51" t="s">
        <v>1020</v>
      </c>
      <c r="K406" s="51" t="s">
        <v>4865</v>
      </c>
      <c r="L406" s="51" t="s">
        <v>2160</v>
      </c>
      <c r="M406" s="51" t="s">
        <v>2161</v>
      </c>
      <c r="O406" s="51" t="s">
        <v>4866</v>
      </c>
      <c r="P406" s="51" t="s">
        <v>4867</v>
      </c>
      <c r="Q406" s="52">
        <v>18000</v>
      </c>
      <c r="R406" s="52">
        <v>19800</v>
      </c>
      <c r="S406" s="51" t="s">
        <v>4868</v>
      </c>
      <c r="T406" s="51" t="s">
        <v>4869</v>
      </c>
      <c r="U406" s="51" t="s">
        <v>4870</v>
      </c>
      <c r="V406" s="51" t="s">
        <v>82</v>
      </c>
      <c r="Y406" s="49">
        <v>405</v>
      </c>
    </row>
    <row r="407" spans="1:25" x14ac:dyDescent="0.4">
      <c r="A407" s="46" t="str">
        <f>VLOOKUP(F407,M!$A$3:$B$32,2)</f>
        <v>法律・政治</v>
      </c>
      <c r="B407" s="46" t="str">
        <f>IFERROR(IF(A407="","",A407&amp;COUNTIF(A$2:A407,A407)),"")</f>
        <v>法律・政治7</v>
      </c>
      <c r="C407" s="51" t="s">
        <v>1026</v>
      </c>
      <c r="D407" s="52">
        <v>406</v>
      </c>
      <c r="E407" s="51" t="s">
        <v>83</v>
      </c>
      <c r="F407" s="51" t="s">
        <v>44</v>
      </c>
      <c r="G407" s="51" t="s">
        <v>84</v>
      </c>
      <c r="H407" s="51" t="s">
        <v>1020</v>
      </c>
      <c r="K407" s="51" t="s">
        <v>4871</v>
      </c>
      <c r="L407" s="51" t="s">
        <v>820</v>
      </c>
      <c r="M407" s="51" t="s">
        <v>821</v>
      </c>
      <c r="O407" s="51" t="s">
        <v>4872</v>
      </c>
      <c r="P407" s="51" t="s">
        <v>4873</v>
      </c>
      <c r="Q407" s="52">
        <v>6200</v>
      </c>
      <c r="R407" s="52">
        <v>6820</v>
      </c>
      <c r="S407" s="51" t="s">
        <v>4874</v>
      </c>
      <c r="T407" s="51" t="s">
        <v>3103</v>
      </c>
      <c r="U407" s="51" t="s">
        <v>594</v>
      </c>
      <c r="V407" s="51" t="s">
        <v>82</v>
      </c>
      <c r="Y407" s="49">
        <v>406</v>
      </c>
    </row>
    <row r="408" spans="1:25" x14ac:dyDescent="0.4">
      <c r="A408" s="46" t="str">
        <f>VLOOKUP(F408,M!$A$3:$B$32,2)</f>
        <v>法律・政治</v>
      </c>
      <c r="B408" s="46" t="str">
        <f>IFERROR(IF(A408="","",A408&amp;COUNTIF(A$2:A408,A408)),"")</f>
        <v>法律・政治8</v>
      </c>
      <c r="C408" s="51" t="s">
        <v>1026</v>
      </c>
      <c r="D408" s="52">
        <v>407</v>
      </c>
      <c r="E408" s="51" t="s">
        <v>83</v>
      </c>
      <c r="F408" s="51" t="s">
        <v>44</v>
      </c>
      <c r="G408" s="51" t="s">
        <v>84</v>
      </c>
      <c r="H408" s="51" t="s">
        <v>1020</v>
      </c>
      <c r="K408" s="51" t="s">
        <v>4875</v>
      </c>
      <c r="L408" s="51" t="s">
        <v>820</v>
      </c>
      <c r="M408" s="51" t="s">
        <v>821</v>
      </c>
      <c r="O408" s="51" t="s">
        <v>4876</v>
      </c>
      <c r="P408" s="51" t="s">
        <v>4877</v>
      </c>
      <c r="Q408" s="52">
        <v>14000</v>
      </c>
      <c r="R408" s="52">
        <v>15400</v>
      </c>
      <c r="S408" s="51" t="s">
        <v>4878</v>
      </c>
      <c r="T408" s="51" t="s">
        <v>3405</v>
      </c>
      <c r="U408" s="51" t="s">
        <v>4879</v>
      </c>
      <c r="V408" s="51" t="s">
        <v>82</v>
      </c>
      <c r="Y408" s="49">
        <v>407</v>
      </c>
    </row>
    <row r="409" spans="1:25" x14ac:dyDescent="0.4">
      <c r="A409" s="46" t="str">
        <f>VLOOKUP(F409,M!$A$3:$B$32,2)</f>
        <v>法律・政治</v>
      </c>
      <c r="B409" s="46" t="str">
        <f>IFERROR(IF(A409="","",A409&amp;COUNTIF(A$2:A409,A409)),"")</f>
        <v>法律・政治9</v>
      </c>
      <c r="C409" s="51" t="s">
        <v>1026</v>
      </c>
      <c r="D409" s="52">
        <v>408</v>
      </c>
      <c r="E409" s="51" t="s">
        <v>83</v>
      </c>
      <c r="F409" s="51" t="s">
        <v>44</v>
      </c>
      <c r="G409" s="51" t="s">
        <v>84</v>
      </c>
      <c r="H409" s="51" t="s">
        <v>1020</v>
      </c>
      <c r="K409" s="51" t="s">
        <v>4880</v>
      </c>
      <c r="L409" s="51" t="s">
        <v>823</v>
      </c>
      <c r="M409" s="51" t="s">
        <v>824</v>
      </c>
      <c r="O409" s="51" t="s">
        <v>4881</v>
      </c>
      <c r="P409" s="51" t="s">
        <v>4882</v>
      </c>
      <c r="Q409" s="52">
        <v>5500</v>
      </c>
      <c r="R409" s="52">
        <v>6050</v>
      </c>
      <c r="S409" s="51" t="s">
        <v>4883</v>
      </c>
      <c r="T409" s="51" t="s">
        <v>3103</v>
      </c>
      <c r="U409" s="51" t="s">
        <v>4884</v>
      </c>
      <c r="V409" s="51" t="s">
        <v>82</v>
      </c>
      <c r="Y409" s="49">
        <v>408</v>
      </c>
    </row>
    <row r="410" spans="1:25" x14ac:dyDescent="0.4">
      <c r="A410" s="46" t="str">
        <f>VLOOKUP(F410,M!$A$3:$B$32,2)</f>
        <v>法律・政治</v>
      </c>
      <c r="B410" s="46" t="str">
        <f>IFERROR(IF(A410="","",A410&amp;COUNTIF(A$2:A410,A410)),"")</f>
        <v>法律・政治10</v>
      </c>
      <c r="C410" s="51" t="s">
        <v>1026</v>
      </c>
      <c r="D410" s="52">
        <v>409</v>
      </c>
      <c r="E410" s="51" t="s">
        <v>83</v>
      </c>
      <c r="F410" s="51" t="s">
        <v>44</v>
      </c>
      <c r="G410" s="51" t="s">
        <v>84</v>
      </c>
      <c r="H410" s="51" t="s">
        <v>1020</v>
      </c>
      <c r="K410" s="51" t="s">
        <v>4885</v>
      </c>
      <c r="L410" s="51" t="s">
        <v>823</v>
      </c>
      <c r="M410" s="51" t="s">
        <v>824</v>
      </c>
      <c r="O410" s="51" t="s">
        <v>4886</v>
      </c>
      <c r="P410" s="51" t="s">
        <v>4887</v>
      </c>
      <c r="Q410" s="52">
        <v>2700</v>
      </c>
      <c r="R410" s="52">
        <v>2970</v>
      </c>
      <c r="S410" s="51" t="s">
        <v>4888</v>
      </c>
      <c r="T410" s="51" t="s">
        <v>3121</v>
      </c>
      <c r="U410" s="51" t="s">
        <v>4889</v>
      </c>
      <c r="V410" s="51" t="s">
        <v>82</v>
      </c>
      <c r="Y410" s="49">
        <v>409</v>
      </c>
    </row>
    <row r="411" spans="1:25" x14ac:dyDescent="0.4">
      <c r="A411" s="46" t="str">
        <f>VLOOKUP(F411,M!$A$3:$B$32,2)</f>
        <v>法律・政治</v>
      </c>
      <c r="B411" s="46" t="str">
        <f>IFERROR(IF(A411="","",A411&amp;COUNTIF(A$2:A411,A411)),"")</f>
        <v>法律・政治11</v>
      </c>
      <c r="C411" s="51" t="s">
        <v>1026</v>
      </c>
      <c r="D411" s="52">
        <v>410</v>
      </c>
      <c r="E411" s="51" t="s">
        <v>83</v>
      </c>
      <c r="F411" s="51" t="s">
        <v>44</v>
      </c>
      <c r="G411" s="51" t="s">
        <v>84</v>
      </c>
      <c r="H411" s="51" t="s">
        <v>1020</v>
      </c>
      <c r="K411" s="51" t="s">
        <v>4890</v>
      </c>
      <c r="L411" s="51" t="s">
        <v>823</v>
      </c>
      <c r="M411" s="51" t="s">
        <v>824</v>
      </c>
      <c r="O411" s="51" t="s">
        <v>4891</v>
      </c>
      <c r="P411" s="51" t="s">
        <v>4892</v>
      </c>
      <c r="Q411" s="52">
        <v>2600</v>
      </c>
      <c r="R411" s="52">
        <v>2860</v>
      </c>
      <c r="S411" s="51" t="s">
        <v>4893</v>
      </c>
      <c r="T411" s="51" t="s">
        <v>3200</v>
      </c>
      <c r="U411" s="51" t="s">
        <v>1408</v>
      </c>
      <c r="V411" s="51" t="s">
        <v>82</v>
      </c>
      <c r="Y411" s="49">
        <v>410</v>
      </c>
    </row>
    <row r="412" spans="1:25" x14ac:dyDescent="0.4">
      <c r="A412" s="46" t="str">
        <f>VLOOKUP(F412,M!$A$3:$B$32,2)</f>
        <v>法律・政治</v>
      </c>
      <c r="B412" s="46" t="str">
        <f>IFERROR(IF(A412="","",A412&amp;COUNTIF(A$2:A412,A412)),"")</f>
        <v>法律・政治12</v>
      </c>
      <c r="C412" s="51" t="s">
        <v>1026</v>
      </c>
      <c r="D412" s="52">
        <v>411</v>
      </c>
      <c r="E412" s="51" t="s">
        <v>83</v>
      </c>
      <c r="F412" s="51" t="s">
        <v>44</v>
      </c>
      <c r="G412" s="51" t="s">
        <v>84</v>
      </c>
      <c r="H412" s="51" t="s">
        <v>1020</v>
      </c>
      <c r="K412" s="51" t="s">
        <v>4894</v>
      </c>
      <c r="L412" s="51" t="s">
        <v>823</v>
      </c>
      <c r="M412" s="51" t="s">
        <v>824</v>
      </c>
      <c r="O412" s="51" t="s">
        <v>4895</v>
      </c>
      <c r="P412" s="51" t="s">
        <v>4896</v>
      </c>
      <c r="Q412" s="52">
        <v>2700</v>
      </c>
      <c r="R412" s="52">
        <v>2970</v>
      </c>
      <c r="S412" s="51" t="s">
        <v>4897</v>
      </c>
      <c r="T412" s="51" t="s">
        <v>3103</v>
      </c>
      <c r="U412" s="51" t="s">
        <v>4898</v>
      </c>
      <c r="V412" s="51" t="s">
        <v>82</v>
      </c>
      <c r="Y412" s="49">
        <v>411</v>
      </c>
    </row>
    <row r="413" spans="1:25" x14ac:dyDescent="0.4">
      <c r="A413" s="46" t="str">
        <f>VLOOKUP(F413,M!$A$3:$B$32,2)</f>
        <v>法律・政治</v>
      </c>
      <c r="B413" s="46" t="str">
        <f>IFERROR(IF(A413="","",A413&amp;COUNTIF(A$2:A413,A413)),"")</f>
        <v>法律・政治13</v>
      </c>
      <c r="C413" s="51" t="s">
        <v>1026</v>
      </c>
      <c r="D413" s="52">
        <v>412</v>
      </c>
      <c r="E413" s="51" t="s">
        <v>83</v>
      </c>
      <c r="F413" s="51" t="s">
        <v>44</v>
      </c>
      <c r="G413" s="51" t="s">
        <v>84</v>
      </c>
      <c r="H413" s="51" t="s">
        <v>1020</v>
      </c>
      <c r="K413" s="51" t="s">
        <v>4899</v>
      </c>
      <c r="L413" s="51" t="s">
        <v>823</v>
      </c>
      <c r="M413" s="51" t="s">
        <v>824</v>
      </c>
      <c r="O413" s="51" t="s">
        <v>4900</v>
      </c>
      <c r="P413" s="51" t="s">
        <v>4901</v>
      </c>
      <c r="Q413" s="52">
        <v>4500</v>
      </c>
      <c r="R413" s="52">
        <v>4950</v>
      </c>
      <c r="S413" s="51" t="s">
        <v>4902</v>
      </c>
      <c r="T413" s="51" t="s">
        <v>3067</v>
      </c>
      <c r="U413" s="51" t="s">
        <v>4766</v>
      </c>
      <c r="V413" s="51" t="s">
        <v>82</v>
      </c>
      <c r="Y413" s="49">
        <v>412</v>
      </c>
    </row>
    <row r="414" spans="1:25" x14ac:dyDescent="0.4">
      <c r="A414" s="46" t="str">
        <f>VLOOKUP(F414,M!$A$3:$B$32,2)</f>
        <v>法律・政治</v>
      </c>
      <c r="B414" s="46" t="str">
        <f>IFERROR(IF(A414="","",A414&amp;COUNTIF(A$2:A414,A414)),"")</f>
        <v>法律・政治14</v>
      </c>
      <c r="C414" s="51" t="s">
        <v>1026</v>
      </c>
      <c r="D414" s="52">
        <v>413</v>
      </c>
      <c r="E414" s="51" t="s">
        <v>83</v>
      </c>
      <c r="F414" s="51" t="s">
        <v>44</v>
      </c>
      <c r="G414" s="51" t="s">
        <v>84</v>
      </c>
      <c r="H414" s="51" t="s">
        <v>1020</v>
      </c>
      <c r="K414" s="51" t="s">
        <v>4903</v>
      </c>
      <c r="L414" s="51" t="s">
        <v>823</v>
      </c>
      <c r="M414" s="51" t="s">
        <v>824</v>
      </c>
      <c r="O414" s="51" t="s">
        <v>4904</v>
      </c>
      <c r="P414" s="51" t="s">
        <v>4905</v>
      </c>
      <c r="Q414" s="52">
        <v>4800</v>
      </c>
      <c r="R414" s="52">
        <v>5280</v>
      </c>
      <c r="S414" s="51" t="s">
        <v>4906</v>
      </c>
      <c r="T414" s="51" t="s">
        <v>3200</v>
      </c>
      <c r="U414" s="51" t="s">
        <v>822</v>
      </c>
      <c r="V414" s="51" t="s">
        <v>82</v>
      </c>
      <c r="Y414" s="49">
        <v>413</v>
      </c>
    </row>
    <row r="415" spans="1:25" x14ac:dyDescent="0.4">
      <c r="A415" s="46" t="str">
        <f>VLOOKUP(F415,M!$A$3:$B$32,2)</f>
        <v>法律・政治</v>
      </c>
      <c r="B415" s="46" t="str">
        <f>IFERROR(IF(A415="","",A415&amp;COUNTIF(A$2:A415,A415)),"")</f>
        <v>法律・政治15</v>
      </c>
      <c r="C415" s="51" t="s">
        <v>1026</v>
      </c>
      <c r="D415" s="52">
        <v>414</v>
      </c>
      <c r="E415" s="51" t="s">
        <v>83</v>
      </c>
      <c r="F415" s="51" t="s">
        <v>44</v>
      </c>
      <c r="G415" s="51" t="s">
        <v>84</v>
      </c>
      <c r="H415" s="51" t="s">
        <v>1020</v>
      </c>
      <c r="K415" s="51" t="s">
        <v>4907</v>
      </c>
      <c r="L415" s="51" t="s">
        <v>551</v>
      </c>
      <c r="M415" s="51" t="s">
        <v>552</v>
      </c>
      <c r="O415" s="51" t="s">
        <v>4908</v>
      </c>
      <c r="P415" s="51" t="s">
        <v>4909</v>
      </c>
      <c r="Q415" s="52">
        <v>4900</v>
      </c>
      <c r="R415" s="52">
        <v>5390</v>
      </c>
      <c r="S415" s="51" t="s">
        <v>4910</v>
      </c>
      <c r="T415" s="51" t="s">
        <v>3405</v>
      </c>
      <c r="U415" s="51" t="s">
        <v>547</v>
      </c>
      <c r="V415" s="51" t="s">
        <v>82</v>
      </c>
      <c r="Y415" s="49">
        <v>414</v>
      </c>
    </row>
    <row r="416" spans="1:25" x14ac:dyDescent="0.4">
      <c r="A416" s="46" t="str">
        <f>VLOOKUP(F416,M!$A$3:$B$32,2)</f>
        <v>法律・政治</v>
      </c>
      <c r="B416" s="46" t="str">
        <f>IFERROR(IF(A416="","",A416&amp;COUNTIF(A$2:A416,A416)),"")</f>
        <v>法律・政治16</v>
      </c>
      <c r="C416" s="51" t="s">
        <v>1026</v>
      </c>
      <c r="D416" s="52">
        <v>415</v>
      </c>
      <c r="E416" s="51" t="s">
        <v>83</v>
      </c>
      <c r="F416" s="51" t="s">
        <v>44</v>
      </c>
      <c r="G416" s="51" t="s">
        <v>84</v>
      </c>
      <c r="H416" s="51" t="s">
        <v>1020</v>
      </c>
      <c r="K416" s="51" t="s">
        <v>4911</v>
      </c>
      <c r="L416" s="51" t="s">
        <v>551</v>
      </c>
      <c r="M416" s="51" t="s">
        <v>552</v>
      </c>
      <c r="O416" s="51" t="s">
        <v>4912</v>
      </c>
      <c r="P416" s="51" t="s">
        <v>4913</v>
      </c>
      <c r="Q416" s="52">
        <v>4800</v>
      </c>
      <c r="R416" s="52">
        <v>5280</v>
      </c>
      <c r="S416" s="51" t="s">
        <v>4914</v>
      </c>
      <c r="T416" s="51" t="s">
        <v>3405</v>
      </c>
      <c r="U416" s="51" t="s">
        <v>4392</v>
      </c>
      <c r="V416" s="51" t="s">
        <v>82</v>
      </c>
      <c r="Y416" s="49">
        <v>415</v>
      </c>
    </row>
    <row r="417" spans="1:25" x14ac:dyDescent="0.4">
      <c r="A417" s="46" t="str">
        <f>VLOOKUP(F417,M!$A$3:$B$32,2)</f>
        <v>法律・政治</v>
      </c>
      <c r="B417" s="46" t="str">
        <f>IFERROR(IF(A417="","",A417&amp;COUNTIF(A$2:A417,A417)),"")</f>
        <v>法律・政治17</v>
      </c>
      <c r="C417" s="51" t="s">
        <v>1026</v>
      </c>
      <c r="D417" s="52">
        <v>416</v>
      </c>
      <c r="E417" s="51" t="s">
        <v>83</v>
      </c>
      <c r="F417" s="51" t="s">
        <v>44</v>
      </c>
      <c r="G417" s="51" t="s">
        <v>84</v>
      </c>
      <c r="H417" s="51" t="s">
        <v>1020</v>
      </c>
      <c r="K417" s="51" t="s">
        <v>4915</v>
      </c>
      <c r="L417" s="51" t="s">
        <v>761</v>
      </c>
      <c r="M417" s="51" t="s">
        <v>762</v>
      </c>
      <c r="O417" s="51" t="s">
        <v>4916</v>
      </c>
      <c r="P417" s="51" t="s">
        <v>4917</v>
      </c>
      <c r="Q417" s="52">
        <v>4000</v>
      </c>
      <c r="R417" s="52">
        <v>4400</v>
      </c>
      <c r="S417" s="51" t="s">
        <v>4918</v>
      </c>
      <c r="T417" s="51" t="s">
        <v>3098</v>
      </c>
      <c r="U417" s="51" t="s">
        <v>4919</v>
      </c>
      <c r="V417" s="51" t="s">
        <v>129</v>
      </c>
      <c r="Y417" s="49">
        <v>416</v>
      </c>
    </row>
    <row r="418" spans="1:25" x14ac:dyDescent="0.4">
      <c r="A418" s="46" t="str">
        <f>VLOOKUP(F418,M!$A$3:$B$32,2)</f>
        <v>法律・政治</v>
      </c>
      <c r="B418" s="46" t="str">
        <f>IFERROR(IF(A418="","",A418&amp;COUNTIF(A$2:A418,A418)),"")</f>
        <v>法律・政治18</v>
      </c>
      <c r="C418" s="51" t="s">
        <v>1026</v>
      </c>
      <c r="D418" s="52">
        <v>417</v>
      </c>
      <c r="E418" s="51" t="s">
        <v>83</v>
      </c>
      <c r="F418" s="51" t="s">
        <v>44</v>
      </c>
      <c r="G418" s="51" t="s">
        <v>84</v>
      </c>
      <c r="H418" s="51" t="s">
        <v>1020</v>
      </c>
      <c r="K418" s="51" t="s">
        <v>4920</v>
      </c>
      <c r="L418" s="51" t="s">
        <v>761</v>
      </c>
      <c r="M418" s="51" t="s">
        <v>762</v>
      </c>
      <c r="O418" s="51" t="s">
        <v>4921</v>
      </c>
      <c r="P418" s="51" t="s">
        <v>4922</v>
      </c>
      <c r="Q418" s="52">
        <v>4000</v>
      </c>
      <c r="R418" s="52">
        <v>4400</v>
      </c>
      <c r="S418" s="51" t="s">
        <v>4923</v>
      </c>
      <c r="T418" s="51" t="s">
        <v>3200</v>
      </c>
      <c r="U418" s="51" t="s">
        <v>4924</v>
      </c>
      <c r="V418" s="51" t="s">
        <v>129</v>
      </c>
      <c r="Y418" s="49">
        <v>417</v>
      </c>
    </row>
    <row r="419" spans="1:25" x14ac:dyDescent="0.4">
      <c r="A419" s="46" t="str">
        <f>VLOOKUP(F419,M!$A$3:$B$32,2)</f>
        <v>法律・政治</v>
      </c>
      <c r="B419" s="46" t="str">
        <f>IFERROR(IF(A419="","",A419&amp;COUNTIF(A$2:A419,A419)),"")</f>
        <v>法律・政治19</v>
      </c>
      <c r="C419" s="51" t="s">
        <v>1026</v>
      </c>
      <c r="D419" s="52">
        <v>418</v>
      </c>
      <c r="E419" s="51" t="s">
        <v>83</v>
      </c>
      <c r="F419" s="51" t="s">
        <v>44</v>
      </c>
      <c r="G419" s="51" t="s">
        <v>84</v>
      </c>
      <c r="H419" s="51" t="s">
        <v>1020</v>
      </c>
      <c r="K419" s="51" t="s">
        <v>4925</v>
      </c>
      <c r="L419" s="51" t="s">
        <v>761</v>
      </c>
      <c r="M419" s="51" t="s">
        <v>762</v>
      </c>
      <c r="O419" s="51" t="s">
        <v>4926</v>
      </c>
      <c r="P419" s="51" t="s">
        <v>4927</v>
      </c>
      <c r="Q419" s="52">
        <v>4000</v>
      </c>
      <c r="R419" s="52">
        <v>4400</v>
      </c>
      <c r="S419" s="51" t="s">
        <v>4918</v>
      </c>
      <c r="T419" s="51" t="s">
        <v>3181</v>
      </c>
      <c r="U419" s="51" t="s">
        <v>4928</v>
      </c>
      <c r="V419" s="51" t="s">
        <v>129</v>
      </c>
      <c r="Y419" s="49">
        <v>418</v>
      </c>
    </row>
    <row r="420" spans="1:25" x14ac:dyDescent="0.4">
      <c r="A420" s="46" t="str">
        <f>VLOOKUP(F420,M!$A$3:$B$32,2)</f>
        <v>法律・政治</v>
      </c>
      <c r="B420" s="46" t="str">
        <f>IFERROR(IF(A420="","",A420&amp;COUNTIF(A$2:A420,A420)),"")</f>
        <v>法律・政治20</v>
      </c>
      <c r="C420" s="51" t="s">
        <v>1026</v>
      </c>
      <c r="D420" s="52">
        <v>419</v>
      </c>
      <c r="E420" s="51" t="s">
        <v>83</v>
      </c>
      <c r="F420" s="51" t="s">
        <v>44</v>
      </c>
      <c r="G420" s="51" t="s">
        <v>84</v>
      </c>
      <c r="H420" s="51" t="s">
        <v>1020</v>
      </c>
      <c r="K420" s="51" t="s">
        <v>4929</v>
      </c>
      <c r="L420" s="51" t="s">
        <v>761</v>
      </c>
      <c r="M420" s="51" t="s">
        <v>762</v>
      </c>
      <c r="O420" s="51" t="s">
        <v>4930</v>
      </c>
      <c r="P420" s="51" t="s">
        <v>1060</v>
      </c>
      <c r="Q420" s="52">
        <v>6000</v>
      </c>
      <c r="R420" s="52">
        <v>6600</v>
      </c>
      <c r="S420" s="51" t="s">
        <v>4931</v>
      </c>
      <c r="T420" s="51" t="s">
        <v>3405</v>
      </c>
      <c r="U420" s="51" t="s">
        <v>4932</v>
      </c>
      <c r="V420" s="51" t="s">
        <v>129</v>
      </c>
      <c r="Y420" s="49">
        <v>419</v>
      </c>
    </row>
    <row r="421" spans="1:25" x14ac:dyDescent="0.4">
      <c r="A421" s="46" t="str">
        <f>VLOOKUP(F421,M!$A$3:$B$32,2)</f>
        <v>法律・政治</v>
      </c>
      <c r="B421" s="46" t="str">
        <f>IFERROR(IF(A421="","",A421&amp;COUNTIF(A$2:A421,A421)),"")</f>
        <v>法律・政治21</v>
      </c>
      <c r="C421" s="51" t="s">
        <v>1026</v>
      </c>
      <c r="D421" s="52">
        <v>420</v>
      </c>
      <c r="E421" s="51" t="s">
        <v>83</v>
      </c>
      <c r="F421" s="51" t="s">
        <v>44</v>
      </c>
      <c r="G421" s="51" t="s">
        <v>84</v>
      </c>
      <c r="H421" s="51" t="s">
        <v>1020</v>
      </c>
      <c r="K421" s="51" t="s">
        <v>4933</v>
      </c>
      <c r="L421" s="51" t="s">
        <v>761</v>
      </c>
      <c r="M421" s="51" t="s">
        <v>762</v>
      </c>
      <c r="O421" s="51" t="s">
        <v>4934</v>
      </c>
      <c r="P421" s="51" t="s">
        <v>1060</v>
      </c>
      <c r="Q421" s="52">
        <v>8000</v>
      </c>
      <c r="R421" s="52">
        <v>8800</v>
      </c>
      <c r="S421" s="51" t="s">
        <v>4935</v>
      </c>
      <c r="T421" s="51" t="s">
        <v>3103</v>
      </c>
      <c r="U421" s="51" t="s">
        <v>1073</v>
      </c>
      <c r="V421" s="51" t="s">
        <v>129</v>
      </c>
      <c r="Y421" s="49">
        <v>420</v>
      </c>
    </row>
    <row r="422" spans="1:25" x14ac:dyDescent="0.4">
      <c r="A422" s="46" t="str">
        <f>VLOOKUP(F422,M!$A$3:$B$32,2)</f>
        <v>法律・政治</v>
      </c>
      <c r="B422" s="46" t="str">
        <f>IFERROR(IF(A422="","",A422&amp;COUNTIF(A$2:A422,A422)),"")</f>
        <v>法律・政治22</v>
      </c>
      <c r="C422" s="51" t="s">
        <v>1026</v>
      </c>
      <c r="D422" s="52">
        <v>421</v>
      </c>
      <c r="E422" s="51" t="s">
        <v>83</v>
      </c>
      <c r="F422" s="51" t="s">
        <v>44</v>
      </c>
      <c r="G422" s="51" t="s">
        <v>84</v>
      </c>
      <c r="H422" s="51" t="s">
        <v>1020</v>
      </c>
      <c r="K422" s="51" t="s">
        <v>4936</v>
      </c>
      <c r="L422" s="51" t="s">
        <v>761</v>
      </c>
      <c r="M422" s="51" t="s">
        <v>762</v>
      </c>
      <c r="O422" s="51" t="s">
        <v>4937</v>
      </c>
      <c r="P422" s="51" t="s">
        <v>1076</v>
      </c>
      <c r="Q422" s="52">
        <v>7000</v>
      </c>
      <c r="R422" s="52">
        <v>7700</v>
      </c>
      <c r="S422" s="51" t="s">
        <v>4938</v>
      </c>
      <c r="T422" s="51" t="s">
        <v>3166</v>
      </c>
      <c r="U422" s="51" t="s">
        <v>4939</v>
      </c>
      <c r="V422" s="51" t="s">
        <v>129</v>
      </c>
      <c r="Y422" s="49">
        <v>421</v>
      </c>
    </row>
    <row r="423" spans="1:25" x14ac:dyDescent="0.4">
      <c r="A423" s="46" t="str">
        <f>VLOOKUP(F423,M!$A$3:$B$32,2)</f>
        <v>法律・政治</v>
      </c>
      <c r="B423" s="46" t="str">
        <f>IFERROR(IF(A423="","",A423&amp;COUNTIF(A$2:A423,A423)),"")</f>
        <v>法律・政治23</v>
      </c>
      <c r="C423" s="51" t="s">
        <v>1079</v>
      </c>
      <c r="D423" s="52">
        <v>422</v>
      </c>
      <c r="E423" s="51" t="s">
        <v>83</v>
      </c>
      <c r="F423" s="51" t="s">
        <v>44</v>
      </c>
      <c r="G423" s="51" t="s">
        <v>84</v>
      </c>
      <c r="H423" s="51" t="s">
        <v>1020</v>
      </c>
      <c r="K423" s="51" t="s">
        <v>4940</v>
      </c>
      <c r="L423" s="51" t="s">
        <v>761</v>
      </c>
      <c r="M423" s="51" t="s">
        <v>762</v>
      </c>
      <c r="O423" s="51" t="s">
        <v>4941</v>
      </c>
      <c r="P423" s="51" t="s">
        <v>1076</v>
      </c>
      <c r="Q423" s="52">
        <v>6700</v>
      </c>
      <c r="R423" s="52">
        <v>7370</v>
      </c>
      <c r="S423" s="51" t="s">
        <v>4942</v>
      </c>
      <c r="T423" s="51" t="s">
        <v>3062</v>
      </c>
      <c r="U423" s="51" t="s">
        <v>4943</v>
      </c>
      <c r="V423" s="51" t="s">
        <v>129</v>
      </c>
      <c r="Y423" s="49">
        <v>422</v>
      </c>
    </row>
    <row r="424" spans="1:25" x14ac:dyDescent="0.4">
      <c r="A424" s="46" t="str">
        <f>VLOOKUP(F424,M!$A$3:$B$32,2)</f>
        <v>法律・政治</v>
      </c>
      <c r="B424" s="46" t="str">
        <f>IFERROR(IF(A424="","",A424&amp;COUNTIF(A$2:A424,A424)),"")</f>
        <v>法律・政治24</v>
      </c>
      <c r="C424" s="51" t="s">
        <v>1079</v>
      </c>
      <c r="D424" s="52">
        <v>423</v>
      </c>
      <c r="E424" s="51" t="s">
        <v>83</v>
      </c>
      <c r="F424" s="51" t="s">
        <v>44</v>
      </c>
      <c r="G424" s="51" t="s">
        <v>84</v>
      </c>
      <c r="H424" s="51" t="s">
        <v>1020</v>
      </c>
      <c r="K424" s="51" t="s">
        <v>4944</v>
      </c>
      <c r="L424" s="51" t="s">
        <v>761</v>
      </c>
      <c r="M424" s="51" t="s">
        <v>762</v>
      </c>
      <c r="O424" s="51" t="s">
        <v>4945</v>
      </c>
      <c r="P424" s="51" t="s">
        <v>1076</v>
      </c>
      <c r="Q424" s="52">
        <v>6500</v>
      </c>
      <c r="R424" s="52">
        <v>7150</v>
      </c>
      <c r="S424" s="51" t="s">
        <v>4946</v>
      </c>
      <c r="T424" s="51" t="s">
        <v>3067</v>
      </c>
      <c r="U424" s="51" t="s">
        <v>4947</v>
      </c>
      <c r="V424" s="51" t="s">
        <v>129</v>
      </c>
      <c r="Y424" s="49">
        <v>423</v>
      </c>
    </row>
    <row r="425" spans="1:25" x14ac:dyDescent="0.4">
      <c r="A425" s="46" t="str">
        <f>VLOOKUP(F425,M!$A$3:$B$32,2)</f>
        <v>法律・政治</v>
      </c>
      <c r="B425" s="46" t="str">
        <f>IFERROR(IF(A425="","",A425&amp;COUNTIF(A$2:A425,A425)),"")</f>
        <v>法律・政治25</v>
      </c>
      <c r="C425" s="51" t="s">
        <v>1079</v>
      </c>
      <c r="D425" s="52">
        <v>424</v>
      </c>
      <c r="E425" s="51" t="s">
        <v>83</v>
      </c>
      <c r="F425" s="51" t="s">
        <v>44</v>
      </c>
      <c r="G425" s="51" t="s">
        <v>84</v>
      </c>
      <c r="H425" s="51" t="s">
        <v>1020</v>
      </c>
      <c r="K425" s="51" t="s">
        <v>4948</v>
      </c>
      <c r="L425" s="51" t="s">
        <v>761</v>
      </c>
      <c r="M425" s="51" t="s">
        <v>762</v>
      </c>
      <c r="O425" s="51" t="s">
        <v>4949</v>
      </c>
      <c r="P425" s="51" t="s">
        <v>1076</v>
      </c>
      <c r="Q425" s="52">
        <v>8000</v>
      </c>
      <c r="R425" s="52">
        <v>8800</v>
      </c>
      <c r="S425" s="51" t="s">
        <v>4950</v>
      </c>
      <c r="T425" s="51" t="s">
        <v>3098</v>
      </c>
      <c r="U425" s="51" t="s">
        <v>4951</v>
      </c>
      <c r="V425" s="51" t="s">
        <v>129</v>
      </c>
      <c r="Y425" s="49">
        <v>424</v>
      </c>
    </row>
    <row r="426" spans="1:25" x14ac:dyDescent="0.4">
      <c r="A426" s="46" t="str">
        <f>VLOOKUP(F426,M!$A$3:$B$32,2)</f>
        <v>法律・政治</v>
      </c>
      <c r="B426" s="46" t="str">
        <f>IFERROR(IF(A426="","",A426&amp;COUNTIF(A$2:A426,A426)),"")</f>
        <v>法律・政治26</v>
      </c>
      <c r="C426" s="51" t="s">
        <v>1079</v>
      </c>
      <c r="D426" s="52">
        <v>425</v>
      </c>
      <c r="E426" s="51" t="s">
        <v>83</v>
      </c>
      <c r="F426" s="51" t="s">
        <v>44</v>
      </c>
      <c r="G426" s="51" t="s">
        <v>84</v>
      </c>
      <c r="H426" s="51" t="s">
        <v>1020</v>
      </c>
      <c r="K426" s="51" t="s">
        <v>4952</v>
      </c>
      <c r="L426" s="51" t="s">
        <v>1105</v>
      </c>
      <c r="M426" s="51" t="s">
        <v>1106</v>
      </c>
      <c r="O426" s="51" t="s">
        <v>4953</v>
      </c>
      <c r="P426" s="51" t="s">
        <v>4954</v>
      </c>
      <c r="Q426" s="52">
        <v>8800</v>
      </c>
      <c r="R426" s="52">
        <v>9680</v>
      </c>
      <c r="S426" s="51" t="s">
        <v>4955</v>
      </c>
      <c r="T426" s="51" t="s">
        <v>3200</v>
      </c>
      <c r="U426" s="51" t="s">
        <v>4956</v>
      </c>
      <c r="V426" s="51" t="s">
        <v>82</v>
      </c>
      <c r="Y426" s="49">
        <v>425</v>
      </c>
    </row>
    <row r="427" spans="1:25" x14ac:dyDescent="0.4">
      <c r="A427" s="46" t="str">
        <f>VLOOKUP(F427,M!$A$3:$B$32,2)</f>
        <v>法律・政治</v>
      </c>
      <c r="B427" s="46" t="str">
        <f>IFERROR(IF(A427="","",A427&amp;COUNTIF(A$2:A427,A427)),"")</f>
        <v>法律・政治27</v>
      </c>
      <c r="C427" s="51" t="s">
        <v>1079</v>
      </c>
      <c r="D427" s="52">
        <v>426</v>
      </c>
      <c r="E427" s="51" t="s">
        <v>83</v>
      </c>
      <c r="F427" s="51" t="s">
        <v>44</v>
      </c>
      <c r="G427" s="51" t="s">
        <v>84</v>
      </c>
      <c r="H427" s="51" t="s">
        <v>1020</v>
      </c>
      <c r="K427" s="51" t="s">
        <v>4957</v>
      </c>
      <c r="L427" s="51" t="s">
        <v>1105</v>
      </c>
      <c r="M427" s="51" t="s">
        <v>1106</v>
      </c>
      <c r="O427" s="55" t="s">
        <v>4958</v>
      </c>
      <c r="P427" s="51" t="s">
        <v>4959</v>
      </c>
      <c r="Q427" s="52">
        <v>14800</v>
      </c>
      <c r="R427" s="52">
        <v>16280</v>
      </c>
      <c r="S427" s="51" t="s">
        <v>4960</v>
      </c>
      <c r="T427" s="51" t="s">
        <v>3405</v>
      </c>
      <c r="U427" s="51" t="s">
        <v>4961</v>
      </c>
      <c r="V427" s="51" t="s">
        <v>82</v>
      </c>
      <c r="Y427" s="49">
        <v>426</v>
      </c>
    </row>
    <row r="428" spans="1:25" x14ac:dyDescent="0.4">
      <c r="A428" s="46" t="str">
        <f>VLOOKUP(F428,M!$A$3:$B$32,2)</f>
        <v>法律・政治</v>
      </c>
      <c r="B428" s="46" t="str">
        <f>IFERROR(IF(A428="","",A428&amp;COUNTIF(A$2:A428,A428)),"")</f>
        <v>法律・政治28</v>
      </c>
      <c r="C428" s="51" t="s">
        <v>1079</v>
      </c>
      <c r="D428" s="52">
        <v>427</v>
      </c>
      <c r="E428" s="51" t="s">
        <v>83</v>
      </c>
      <c r="F428" s="51" t="s">
        <v>44</v>
      </c>
      <c r="G428" s="51" t="s">
        <v>84</v>
      </c>
      <c r="H428" s="51" t="s">
        <v>1020</v>
      </c>
      <c r="K428" s="51" t="s">
        <v>4962</v>
      </c>
      <c r="L428" s="51" t="s">
        <v>1105</v>
      </c>
      <c r="M428" s="51" t="s">
        <v>1106</v>
      </c>
      <c r="O428" s="51" t="s">
        <v>4963</v>
      </c>
      <c r="P428" s="51" t="s">
        <v>4964</v>
      </c>
      <c r="Q428" s="52">
        <v>20000</v>
      </c>
      <c r="R428" s="52">
        <v>22000</v>
      </c>
      <c r="S428" s="51" t="s">
        <v>4965</v>
      </c>
      <c r="T428" s="51" t="s">
        <v>3200</v>
      </c>
      <c r="U428" s="51" t="s">
        <v>4966</v>
      </c>
      <c r="V428" s="51" t="s">
        <v>82</v>
      </c>
      <c r="Y428" s="49">
        <v>427</v>
      </c>
    </row>
    <row r="429" spans="1:25" x14ac:dyDescent="0.4">
      <c r="A429" s="46" t="str">
        <f>VLOOKUP(F429,M!$A$3:$B$32,2)</f>
        <v>法律・政治</v>
      </c>
      <c r="B429" s="46" t="str">
        <f>IFERROR(IF(A429="","",A429&amp;COUNTIF(A$2:A429,A429)),"")</f>
        <v>法律・政治29</v>
      </c>
      <c r="C429" s="51" t="s">
        <v>1079</v>
      </c>
      <c r="D429" s="52">
        <v>428</v>
      </c>
      <c r="E429" s="51" t="s">
        <v>83</v>
      </c>
      <c r="F429" s="51" t="s">
        <v>44</v>
      </c>
      <c r="G429" s="51" t="s">
        <v>84</v>
      </c>
      <c r="H429" s="51" t="s">
        <v>1020</v>
      </c>
      <c r="K429" s="51" t="s">
        <v>4967</v>
      </c>
      <c r="L429" s="51" t="s">
        <v>1105</v>
      </c>
      <c r="M429" s="51" t="s">
        <v>1106</v>
      </c>
      <c r="O429" s="51" t="s">
        <v>4968</v>
      </c>
      <c r="P429" s="51" t="s">
        <v>4969</v>
      </c>
      <c r="Q429" s="52">
        <v>9800</v>
      </c>
      <c r="R429" s="52">
        <v>10780</v>
      </c>
      <c r="S429" s="51" t="s">
        <v>4970</v>
      </c>
      <c r="T429" s="51" t="s">
        <v>3098</v>
      </c>
      <c r="U429" s="51" t="s">
        <v>4971</v>
      </c>
      <c r="V429" s="51" t="s">
        <v>82</v>
      </c>
      <c r="Y429" s="49">
        <v>428</v>
      </c>
    </row>
    <row r="430" spans="1:25" x14ac:dyDescent="0.4">
      <c r="A430" s="46" t="str">
        <f>VLOOKUP(F430,M!$A$3:$B$32,2)</f>
        <v>法律・政治</v>
      </c>
      <c r="B430" s="46" t="str">
        <f>IFERROR(IF(A430="","",A430&amp;COUNTIF(A$2:A430,A430)),"")</f>
        <v>法律・政治30</v>
      </c>
      <c r="C430" s="51" t="s">
        <v>1079</v>
      </c>
      <c r="D430" s="52">
        <v>429</v>
      </c>
      <c r="E430" s="51" t="s">
        <v>83</v>
      </c>
      <c r="F430" s="51" t="s">
        <v>44</v>
      </c>
      <c r="G430" s="51" t="s">
        <v>84</v>
      </c>
      <c r="H430" s="51" t="s">
        <v>1020</v>
      </c>
      <c r="K430" s="51" t="s">
        <v>4972</v>
      </c>
      <c r="L430" s="51" t="s">
        <v>1105</v>
      </c>
      <c r="M430" s="51" t="s">
        <v>1106</v>
      </c>
      <c r="O430" s="51" t="s">
        <v>4973</v>
      </c>
      <c r="P430" s="51" t="s">
        <v>4974</v>
      </c>
      <c r="Q430" s="52">
        <v>6800</v>
      </c>
      <c r="R430" s="52">
        <v>7480</v>
      </c>
      <c r="S430" s="51" t="s">
        <v>4975</v>
      </c>
      <c r="T430" s="51" t="s">
        <v>3181</v>
      </c>
      <c r="U430" s="51" t="s">
        <v>4976</v>
      </c>
      <c r="V430" s="51" t="s">
        <v>82</v>
      </c>
      <c r="Y430" s="49">
        <v>429</v>
      </c>
    </row>
    <row r="431" spans="1:25" x14ac:dyDescent="0.4">
      <c r="A431" s="46" t="str">
        <f>VLOOKUP(F431,M!$A$3:$B$32,2)</f>
        <v>法律・政治</v>
      </c>
      <c r="B431" s="46" t="str">
        <f>IFERROR(IF(A431="","",A431&amp;COUNTIF(A$2:A431,A431)),"")</f>
        <v>法律・政治31</v>
      </c>
      <c r="C431" s="51" t="s">
        <v>1079</v>
      </c>
      <c r="D431" s="52">
        <v>430</v>
      </c>
      <c r="E431" s="51" t="s">
        <v>83</v>
      </c>
      <c r="F431" s="51" t="s">
        <v>44</v>
      </c>
      <c r="G431" s="51" t="s">
        <v>84</v>
      </c>
      <c r="H431" s="51" t="s">
        <v>1020</v>
      </c>
      <c r="K431" s="51" t="s">
        <v>4977</v>
      </c>
      <c r="L431" s="51" t="s">
        <v>1105</v>
      </c>
      <c r="M431" s="51" t="s">
        <v>1106</v>
      </c>
      <c r="O431" s="51" t="s">
        <v>4978</v>
      </c>
      <c r="P431" s="51" t="s">
        <v>4979</v>
      </c>
      <c r="Q431" s="52">
        <v>7800</v>
      </c>
      <c r="R431" s="52">
        <v>8580</v>
      </c>
      <c r="S431" s="51" t="s">
        <v>4980</v>
      </c>
      <c r="T431" s="51" t="s">
        <v>3200</v>
      </c>
      <c r="U431" s="51" t="s">
        <v>4981</v>
      </c>
      <c r="V431" s="51" t="s">
        <v>82</v>
      </c>
      <c r="Y431" s="49">
        <v>430</v>
      </c>
    </row>
    <row r="432" spans="1:25" x14ac:dyDescent="0.4">
      <c r="A432" s="46" t="str">
        <f>VLOOKUP(F432,M!$A$3:$B$32,2)</f>
        <v>法律・政治</v>
      </c>
      <c r="B432" s="46" t="str">
        <f>IFERROR(IF(A432="","",A432&amp;COUNTIF(A$2:A432,A432)),"")</f>
        <v>法律・政治32</v>
      </c>
      <c r="C432" s="51" t="s">
        <v>1079</v>
      </c>
      <c r="D432" s="52">
        <v>431</v>
      </c>
      <c r="E432" s="51" t="s">
        <v>83</v>
      </c>
      <c r="F432" s="51" t="s">
        <v>44</v>
      </c>
      <c r="G432" s="51" t="s">
        <v>84</v>
      </c>
      <c r="H432" s="51" t="s">
        <v>1020</v>
      </c>
      <c r="L432" s="51" t="s">
        <v>1105</v>
      </c>
      <c r="M432" s="51" t="s">
        <v>1106</v>
      </c>
      <c r="O432" s="55" t="s">
        <v>4982</v>
      </c>
      <c r="P432" s="51" t="s">
        <v>4983</v>
      </c>
      <c r="Q432" s="52">
        <v>14200</v>
      </c>
      <c r="R432" s="52">
        <v>15620</v>
      </c>
      <c r="S432" s="51" t="s">
        <v>4984</v>
      </c>
      <c r="T432" s="51" t="s">
        <v>3405</v>
      </c>
      <c r="U432" s="51" t="s">
        <v>4985</v>
      </c>
      <c r="V432" s="51" t="s">
        <v>129</v>
      </c>
      <c r="Y432" s="49">
        <v>431</v>
      </c>
    </row>
    <row r="433" spans="1:25" x14ac:dyDescent="0.4">
      <c r="A433" s="46" t="str">
        <f>VLOOKUP(F433,M!$A$3:$B$32,2)</f>
        <v>法律・政治</v>
      </c>
      <c r="B433" s="46" t="str">
        <f>IFERROR(IF(A433="","",A433&amp;COUNTIF(A$2:A433,A433)),"")</f>
        <v>法律・政治33</v>
      </c>
      <c r="C433" s="51" t="s">
        <v>1079</v>
      </c>
      <c r="D433" s="52">
        <v>432</v>
      </c>
      <c r="E433" s="51" t="s">
        <v>83</v>
      </c>
      <c r="F433" s="51" t="s">
        <v>44</v>
      </c>
      <c r="G433" s="51" t="s">
        <v>84</v>
      </c>
      <c r="H433" s="51" t="s">
        <v>1020</v>
      </c>
      <c r="K433" s="51" t="s">
        <v>4986</v>
      </c>
      <c r="L433" s="51" t="s">
        <v>1105</v>
      </c>
      <c r="M433" s="51" t="s">
        <v>1106</v>
      </c>
      <c r="O433" s="51" t="s">
        <v>4987</v>
      </c>
      <c r="P433" s="51" t="s">
        <v>4988</v>
      </c>
      <c r="Q433" s="52">
        <v>6800</v>
      </c>
      <c r="R433" s="52">
        <v>7480</v>
      </c>
      <c r="S433" s="51" t="s">
        <v>4989</v>
      </c>
      <c r="T433" s="51" t="s">
        <v>3181</v>
      </c>
      <c r="U433" s="51" t="s">
        <v>4990</v>
      </c>
      <c r="V433" s="51" t="s">
        <v>82</v>
      </c>
      <c r="Y433" s="49">
        <v>432</v>
      </c>
    </row>
    <row r="434" spans="1:25" x14ac:dyDescent="0.4">
      <c r="A434" s="46" t="str">
        <f>VLOOKUP(F434,M!$A$3:$B$32,2)</f>
        <v>法律・政治</v>
      </c>
      <c r="B434" s="46" t="str">
        <f>IFERROR(IF(A434="","",A434&amp;COUNTIF(A$2:A434,A434)),"")</f>
        <v>法律・政治34</v>
      </c>
      <c r="C434" s="51" t="s">
        <v>1079</v>
      </c>
      <c r="D434" s="52">
        <v>433</v>
      </c>
      <c r="E434" s="51" t="s">
        <v>83</v>
      </c>
      <c r="F434" s="51" t="s">
        <v>44</v>
      </c>
      <c r="G434" s="51" t="s">
        <v>84</v>
      </c>
      <c r="H434" s="51" t="s">
        <v>1020</v>
      </c>
      <c r="L434" s="51" t="s">
        <v>1105</v>
      </c>
      <c r="M434" s="51" t="s">
        <v>1106</v>
      </c>
      <c r="O434" s="55" t="s">
        <v>4991</v>
      </c>
      <c r="P434" s="51" t="s">
        <v>4992</v>
      </c>
      <c r="Q434" s="52">
        <v>34000</v>
      </c>
      <c r="R434" s="52">
        <v>37400</v>
      </c>
      <c r="S434" s="51" t="s">
        <v>4993</v>
      </c>
      <c r="T434" s="51" t="s">
        <v>3405</v>
      </c>
      <c r="U434" s="51" t="s">
        <v>4994</v>
      </c>
      <c r="V434" s="51" t="s">
        <v>129</v>
      </c>
      <c r="Y434" s="49">
        <v>433</v>
      </c>
    </row>
    <row r="435" spans="1:25" x14ac:dyDescent="0.4">
      <c r="A435" s="46" t="str">
        <f>VLOOKUP(F435,M!$A$3:$B$32,2)</f>
        <v>法律・政治</v>
      </c>
      <c r="B435" s="46" t="str">
        <f>IFERROR(IF(A435="","",A435&amp;COUNTIF(A$2:A435,A435)),"")</f>
        <v>法律・政治35</v>
      </c>
      <c r="C435" s="51" t="s">
        <v>1079</v>
      </c>
      <c r="D435" s="52">
        <v>434</v>
      </c>
      <c r="E435" s="51" t="s">
        <v>83</v>
      </c>
      <c r="F435" s="51" t="s">
        <v>44</v>
      </c>
      <c r="G435" s="51" t="s">
        <v>84</v>
      </c>
      <c r="H435" s="51" t="s">
        <v>1020</v>
      </c>
      <c r="K435" s="51" t="s">
        <v>4995</v>
      </c>
      <c r="L435" s="51" t="s">
        <v>916</v>
      </c>
      <c r="M435" s="51" t="s">
        <v>917</v>
      </c>
      <c r="O435" s="51" t="s">
        <v>4996</v>
      </c>
      <c r="P435" s="51" t="s">
        <v>4997</v>
      </c>
      <c r="Q435" s="52">
        <v>4500</v>
      </c>
      <c r="R435" s="52">
        <v>4950</v>
      </c>
      <c r="S435" s="51" t="s">
        <v>4998</v>
      </c>
      <c r="T435" s="51" t="s">
        <v>3664</v>
      </c>
      <c r="U435" s="51" t="s">
        <v>4999</v>
      </c>
      <c r="V435" s="51" t="s">
        <v>82</v>
      </c>
      <c r="Y435" s="49">
        <v>434</v>
      </c>
    </row>
    <row r="436" spans="1:25" x14ac:dyDescent="0.4">
      <c r="A436" s="46" t="str">
        <f>VLOOKUP(F436,M!$A$3:$B$32,2)</f>
        <v>法律・政治</v>
      </c>
      <c r="B436" s="46" t="str">
        <f>IFERROR(IF(A436="","",A436&amp;COUNTIF(A$2:A436,A436)),"")</f>
        <v>法律・政治36</v>
      </c>
      <c r="C436" s="51" t="s">
        <v>1079</v>
      </c>
      <c r="D436" s="52">
        <v>435</v>
      </c>
      <c r="E436" s="51" t="s">
        <v>83</v>
      </c>
      <c r="F436" s="51" t="s">
        <v>44</v>
      </c>
      <c r="G436" s="51" t="s">
        <v>84</v>
      </c>
      <c r="H436" s="51" t="s">
        <v>1020</v>
      </c>
      <c r="K436" s="51" t="s">
        <v>5000</v>
      </c>
      <c r="L436" s="51" t="s">
        <v>916</v>
      </c>
      <c r="M436" s="51" t="s">
        <v>917</v>
      </c>
      <c r="O436" s="51" t="s">
        <v>5001</v>
      </c>
      <c r="P436" s="51" t="s">
        <v>5002</v>
      </c>
      <c r="Q436" s="52">
        <v>4300</v>
      </c>
      <c r="R436" s="52">
        <v>4730</v>
      </c>
      <c r="S436" s="51" t="s">
        <v>5003</v>
      </c>
      <c r="T436" s="51" t="s">
        <v>3431</v>
      </c>
      <c r="U436" s="51" t="s">
        <v>225</v>
      </c>
      <c r="V436" s="51" t="s">
        <v>82</v>
      </c>
      <c r="Y436" s="49">
        <v>435</v>
      </c>
    </row>
    <row r="437" spans="1:25" x14ac:dyDescent="0.4">
      <c r="A437" s="46" t="str">
        <f>VLOOKUP(F437,M!$A$3:$B$32,2)</f>
        <v>法律・政治</v>
      </c>
      <c r="B437" s="46" t="str">
        <f>IFERROR(IF(A437="","",A437&amp;COUNTIF(A$2:A437,A437)),"")</f>
        <v>法律・政治37</v>
      </c>
      <c r="C437" s="51" t="s">
        <v>1079</v>
      </c>
      <c r="D437" s="52">
        <v>436</v>
      </c>
      <c r="E437" s="51" t="s">
        <v>83</v>
      </c>
      <c r="F437" s="51" t="s">
        <v>44</v>
      </c>
      <c r="G437" s="51" t="s">
        <v>84</v>
      </c>
      <c r="H437" s="51" t="s">
        <v>1020</v>
      </c>
      <c r="K437" s="51" t="s">
        <v>5004</v>
      </c>
      <c r="L437" s="51" t="s">
        <v>1110</v>
      </c>
      <c r="M437" s="51" t="s">
        <v>1111</v>
      </c>
      <c r="O437" s="51" t="s">
        <v>5005</v>
      </c>
      <c r="P437" s="51" t="s">
        <v>5006</v>
      </c>
      <c r="Q437" s="52">
        <v>3000</v>
      </c>
      <c r="R437" s="52">
        <v>3300</v>
      </c>
      <c r="S437" s="51" t="s">
        <v>5007</v>
      </c>
      <c r="T437" s="51" t="s">
        <v>5008</v>
      </c>
      <c r="U437" s="51" t="s">
        <v>5009</v>
      </c>
      <c r="V437" s="51" t="s">
        <v>82</v>
      </c>
      <c r="Y437" s="49">
        <v>436</v>
      </c>
    </row>
    <row r="438" spans="1:25" x14ac:dyDescent="0.4">
      <c r="A438" s="46" t="str">
        <f>VLOOKUP(F438,M!$A$3:$B$32,2)</f>
        <v>法律・政治</v>
      </c>
      <c r="B438" s="46" t="str">
        <f>IFERROR(IF(A438="","",A438&amp;COUNTIF(A$2:A438,A438)),"")</f>
        <v>法律・政治38</v>
      </c>
      <c r="C438" s="51" t="s">
        <v>1079</v>
      </c>
      <c r="D438" s="52">
        <v>437</v>
      </c>
      <c r="E438" s="51" t="s">
        <v>83</v>
      </c>
      <c r="F438" s="51" t="s">
        <v>44</v>
      </c>
      <c r="G438" s="51" t="s">
        <v>84</v>
      </c>
      <c r="H438" s="51" t="s">
        <v>1020</v>
      </c>
      <c r="K438" s="51" t="s">
        <v>5010</v>
      </c>
      <c r="L438" s="51" t="s">
        <v>615</v>
      </c>
      <c r="M438" s="51" t="s">
        <v>616</v>
      </c>
      <c r="O438" s="51" t="s">
        <v>5011</v>
      </c>
      <c r="P438" s="51" t="s">
        <v>5012</v>
      </c>
      <c r="Q438" s="52">
        <v>7000</v>
      </c>
      <c r="R438" s="52">
        <v>7700</v>
      </c>
      <c r="S438" s="51" t="s">
        <v>5013</v>
      </c>
      <c r="T438" s="51" t="s">
        <v>3166</v>
      </c>
      <c r="U438" s="51" t="s">
        <v>5014</v>
      </c>
      <c r="V438" s="51" t="s">
        <v>82</v>
      </c>
      <c r="Y438" s="49">
        <v>437</v>
      </c>
    </row>
    <row r="439" spans="1:25" x14ac:dyDescent="0.4">
      <c r="A439" s="46" t="str">
        <f>VLOOKUP(F439,M!$A$3:$B$32,2)</f>
        <v>法律・政治</v>
      </c>
      <c r="B439" s="46" t="str">
        <f>IFERROR(IF(A439="","",A439&amp;COUNTIF(A$2:A439,A439)),"")</f>
        <v>法律・政治39</v>
      </c>
      <c r="C439" s="51" t="s">
        <v>1108</v>
      </c>
      <c r="D439" s="52">
        <v>438</v>
      </c>
      <c r="E439" s="51" t="s">
        <v>83</v>
      </c>
      <c r="F439" s="51" t="s">
        <v>44</v>
      </c>
      <c r="G439" s="51" t="s">
        <v>84</v>
      </c>
      <c r="H439" s="51" t="s">
        <v>1020</v>
      </c>
      <c r="K439" s="51" t="s">
        <v>5015</v>
      </c>
      <c r="L439" s="51" t="s">
        <v>615</v>
      </c>
      <c r="M439" s="51" t="s">
        <v>616</v>
      </c>
      <c r="O439" s="51" t="s">
        <v>5016</v>
      </c>
      <c r="P439" s="51" t="s">
        <v>5017</v>
      </c>
      <c r="Q439" s="52">
        <v>10000</v>
      </c>
      <c r="R439" s="52">
        <v>11000</v>
      </c>
      <c r="S439" s="51" t="s">
        <v>5018</v>
      </c>
      <c r="T439" s="51" t="s">
        <v>3121</v>
      </c>
      <c r="U439" s="51" t="s">
        <v>868</v>
      </c>
      <c r="V439" s="51" t="s">
        <v>82</v>
      </c>
      <c r="Y439" s="49">
        <v>438</v>
      </c>
    </row>
    <row r="440" spans="1:25" x14ac:dyDescent="0.4">
      <c r="A440" s="46" t="str">
        <f>VLOOKUP(F440,M!$A$3:$B$32,2)</f>
        <v>法律・政治</v>
      </c>
      <c r="B440" s="46" t="str">
        <f>IFERROR(IF(A440="","",A440&amp;COUNTIF(A$2:A440,A440)),"")</f>
        <v>法律・政治40</v>
      </c>
      <c r="C440" s="51" t="s">
        <v>1108</v>
      </c>
      <c r="D440" s="52">
        <v>439</v>
      </c>
      <c r="E440" s="51" t="s">
        <v>83</v>
      </c>
      <c r="F440" s="51" t="s">
        <v>44</v>
      </c>
      <c r="G440" s="51" t="s">
        <v>84</v>
      </c>
      <c r="H440" s="51" t="s">
        <v>1020</v>
      </c>
      <c r="K440" s="51" t="s">
        <v>5019</v>
      </c>
      <c r="L440" s="51" t="s">
        <v>999</v>
      </c>
      <c r="M440" s="51" t="s">
        <v>1000</v>
      </c>
      <c r="O440" s="51" t="s">
        <v>5020</v>
      </c>
      <c r="P440" s="51" t="s">
        <v>5021</v>
      </c>
      <c r="Q440" s="52">
        <v>5500</v>
      </c>
      <c r="R440" s="52">
        <v>6050</v>
      </c>
      <c r="S440" s="51" t="s">
        <v>5022</v>
      </c>
      <c r="T440" s="51" t="s">
        <v>3200</v>
      </c>
      <c r="U440" s="51" t="s">
        <v>422</v>
      </c>
      <c r="V440" s="51" t="s">
        <v>82</v>
      </c>
      <c r="Y440" s="49">
        <v>439</v>
      </c>
    </row>
    <row r="441" spans="1:25" x14ac:dyDescent="0.4">
      <c r="A441" s="46" t="str">
        <f>VLOOKUP(F441,M!$A$3:$B$32,2)</f>
        <v>法律・政治</v>
      </c>
      <c r="B441" s="46" t="str">
        <f>IFERROR(IF(A441="","",A441&amp;COUNTIF(A$2:A441,A441)),"")</f>
        <v>法律・政治41</v>
      </c>
      <c r="C441" s="51" t="s">
        <v>1108</v>
      </c>
      <c r="D441" s="52">
        <v>440</v>
      </c>
      <c r="E441" s="51" t="s">
        <v>83</v>
      </c>
      <c r="F441" s="51" t="s">
        <v>44</v>
      </c>
      <c r="G441" s="51" t="s">
        <v>84</v>
      </c>
      <c r="H441" s="51" t="s">
        <v>1020</v>
      </c>
      <c r="K441" s="51" t="s">
        <v>5023</v>
      </c>
      <c r="L441" s="51" t="s">
        <v>999</v>
      </c>
      <c r="M441" s="51" t="s">
        <v>1000</v>
      </c>
      <c r="O441" s="51" t="s">
        <v>5024</v>
      </c>
      <c r="P441" s="51" t="s">
        <v>5025</v>
      </c>
      <c r="Q441" s="52">
        <v>4700</v>
      </c>
      <c r="R441" s="52">
        <v>5170</v>
      </c>
      <c r="S441" s="51" t="s">
        <v>5026</v>
      </c>
      <c r="T441" s="51" t="s">
        <v>3405</v>
      </c>
      <c r="U441" s="51" t="s">
        <v>235</v>
      </c>
      <c r="V441" s="51" t="s">
        <v>82</v>
      </c>
      <c r="Y441" s="49">
        <v>440</v>
      </c>
    </row>
    <row r="442" spans="1:25" x14ac:dyDescent="0.4">
      <c r="A442" s="46" t="str">
        <f>VLOOKUP(F442,M!$A$3:$B$32,2)</f>
        <v>法律・政治</v>
      </c>
      <c r="B442" s="46" t="str">
        <f>IFERROR(IF(A442="","",A442&amp;COUNTIF(A$2:A442,A442)),"")</f>
        <v>法律・政治42</v>
      </c>
      <c r="C442" s="51" t="s">
        <v>1108</v>
      </c>
      <c r="D442" s="52">
        <v>441</v>
      </c>
      <c r="E442" s="51" t="s">
        <v>83</v>
      </c>
      <c r="F442" s="51" t="s">
        <v>44</v>
      </c>
      <c r="G442" s="51" t="s">
        <v>84</v>
      </c>
      <c r="H442" s="51" t="s">
        <v>1020</v>
      </c>
      <c r="K442" s="51" t="s">
        <v>5027</v>
      </c>
      <c r="L442" s="51" t="s">
        <v>999</v>
      </c>
      <c r="M442" s="51" t="s">
        <v>1000</v>
      </c>
      <c r="O442" s="51" t="s">
        <v>5028</v>
      </c>
      <c r="P442" s="51" t="s">
        <v>5029</v>
      </c>
      <c r="Q442" s="52">
        <v>5000</v>
      </c>
      <c r="R442" s="52">
        <v>5500</v>
      </c>
      <c r="S442" s="51" t="s">
        <v>5030</v>
      </c>
      <c r="T442" s="51" t="s">
        <v>3062</v>
      </c>
      <c r="U442" s="51" t="s">
        <v>914</v>
      </c>
      <c r="V442" s="51" t="s">
        <v>82</v>
      </c>
      <c r="Y442" s="49">
        <v>441</v>
      </c>
    </row>
    <row r="443" spans="1:25" x14ac:dyDescent="0.4">
      <c r="A443" s="46" t="str">
        <f>VLOOKUP(F443,M!$A$3:$B$32,2)</f>
        <v>法律・政治</v>
      </c>
      <c r="B443" s="46" t="str">
        <f>IFERROR(IF(A443="","",A443&amp;COUNTIF(A$2:A443,A443)),"")</f>
        <v>法律・政治43</v>
      </c>
      <c r="C443" s="51" t="s">
        <v>1108</v>
      </c>
      <c r="D443" s="52">
        <v>442</v>
      </c>
      <c r="E443" s="51" t="s">
        <v>83</v>
      </c>
      <c r="F443" s="51" t="s">
        <v>44</v>
      </c>
      <c r="G443" s="51" t="s">
        <v>84</v>
      </c>
      <c r="H443" s="51" t="s">
        <v>1020</v>
      </c>
      <c r="K443" s="51" t="s">
        <v>5031</v>
      </c>
      <c r="L443" s="51" t="s">
        <v>999</v>
      </c>
      <c r="M443" s="51" t="s">
        <v>1000</v>
      </c>
      <c r="O443" s="51" t="s">
        <v>5032</v>
      </c>
      <c r="P443" s="51" t="s">
        <v>5033</v>
      </c>
      <c r="Q443" s="52">
        <v>3200</v>
      </c>
      <c r="R443" s="52">
        <v>3520</v>
      </c>
      <c r="S443" s="51" t="s">
        <v>5034</v>
      </c>
      <c r="T443" s="51" t="s">
        <v>3062</v>
      </c>
      <c r="U443" s="51" t="s">
        <v>390</v>
      </c>
      <c r="V443" s="51" t="s">
        <v>82</v>
      </c>
      <c r="Y443" s="49">
        <v>442</v>
      </c>
    </row>
    <row r="444" spans="1:25" x14ac:dyDescent="0.4">
      <c r="A444" s="46" t="str">
        <f>VLOOKUP(F444,M!$A$3:$B$32,2)</f>
        <v>法律・政治</v>
      </c>
      <c r="B444" s="46" t="str">
        <f>IFERROR(IF(A444="","",A444&amp;COUNTIF(A$2:A444,A444)),"")</f>
        <v>法律・政治44</v>
      </c>
      <c r="C444" s="51" t="s">
        <v>1108</v>
      </c>
      <c r="D444" s="52">
        <v>443</v>
      </c>
      <c r="E444" s="51" t="s">
        <v>83</v>
      </c>
      <c r="F444" s="51" t="s">
        <v>44</v>
      </c>
      <c r="G444" s="51" t="s">
        <v>84</v>
      </c>
      <c r="H444" s="51" t="s">
        <v>1020</v>
      </c>
      <c r="K444" s="51" t="s">
        <v>5035</v>
      </c>
      <c r="L444" s="51" t="s">
        <v>999</v>
      </c>
      <c r="M444" s="51" t="s">
        <v>1000</v>
      </c>
      <c r="O444" s="51" t="s">
        <v>5036</v>
      </c>
      <c r="P444" s="51" t="s">
        <v>5037</v>
      </c>
      <c r="Q444" s="52">
        <v>6400</v>
      </c>
      <c r="R444" s="52">
        <v>7040</v>
      </c>
      <c r="S444" s="51" t="s">
        <v>5038</v>
      </c>
      <c r="T444" s="51" t="s">
        <v>3405</v>
      </c>
      <c r="U444" s="51" t="s">
        <v>5039</v>
      </c>
      <c r="V444" s="51" t="s">
        <v>82</v>
      </c>
      <c r="Y444" s="49">
        <v>443</v>
      </c>
    </row>
    <row r="445" spans="1:25" x14ac:dyDescent="0.4">
      <c r="A445" s="46" t="str">
        <f>VLOOKUP(F445,M!$A$3:$B$32,2)</f>
        <v>法律・政治</v>
      </c>
      <c r="B445" s="46" t="str">
        <f>IFERROR(IF(A445="","",A445&amp;COUNTIF(A$2:A445,A445)),"")</f>
        <v>法律・政治45</v>
      </c>
      <c r="C445" s="51" t="s">
        <v>1108</v>
      </c>
      <c r="D445" s="52">
        <v>444</v>
      </c>
      <c r="E445" s="51" t="s">
        <v>83</v>
      </c>
      <c r="F445" s="51" t="s">
        <v>44</v>
      </c>
      <c r="G445" s="51" t="s">
        <v>84</v>
      </c>
      <c r="H445" s="51" t="s">
        <v>1020</v>
      </c>
      <c r="K445" s="51" t="s">
        <v>5040</v>
      </c>
      <c r="L445" s="51" t="s">
        <v>999</v>
      </c>
      <c r="M445" s="51" t="s">
        <v>1000</v>
      </c>
      <c r="O445" s="51" t="s">
        <v>5041</v>
      </c>
      <c r="P445" s="51" t="s">
        <v>5042</v>
      </c>
      <c r="Q445" s="52">
        <v>4600</v>
      </c>
      <c r="R445" s="52">
        <v>5060</v>
      </c>
      <c r="S445" s="51" t="s">
        <v>5043</v>
      </c>
      <c r="T445" s="51" t="s">
        <v>3664</v>
      </c>
      <c r="U445" s="51" t="s">
        <v>149</v>
      </c>
      <c r="V445" s="51" t="s">
        <v>82</v>
      </c>
      <c r="Y445" s="49">
        <v>444</v>
      </c>
    </row>
    <row r="446" spans="1:25" x14ac:dyDescent="0.4">
      <c r="A446" s="46" t="str">
        <f>VLOOKUP(F446,M!$A$3:$B$32,2)</f>
        <v>法律・政治</v>
      </c>
      <c r="B446" s="46" t="str">
        <f>IFERROR(IF(A446="","",A446&amp;COUNTIF(A$2:A446,A446)),"")</f>
        <v>法律・政治46</v>
      </c>
      <c r="C446" s="51" t="s">
        <v>1108</v>
      </c>
      <c r="D446" s="52">
        <v>445</v>
      </c>
      <c r="E446" s="51" t="s">
        <v>83</v>
      </c>
      <c r="F446" s="51" t="s">
        <v>44</v>
      </c>
      <c r="G446" s="51" t="s">
        <v>84</v>
      </c>
      <c r="H446" s="51" t="s">
        <v>1020</v>
      </c>
      <c r="K446" s="51" t="s">
        <v>5044</v>
      </c>
      <c r="L446" s="51" t="s">
        <v>999</v>
      </c>
      <c r="M446" s="51" t="s">
        <v>1000</v>
      </c>
      <c r="O446" s="51" t="s">
        <v>5045</v>
      </c>
      <c r="P446" s="51" t="s">
        <v>5046</v>
      </c>
      <c r="Q446" s="52">
        <v>5900</v>
      </c>
      <c r="R446" s="52">
        <v>6490</v>
      </c>
      <c r="S446" s="51" t="s">
        <v>5047</v>
      </c>
      <c r="T446" s="51" t="s">
        <v>3103</v>
      </c>
      <c r="U446" s="51" t="s">
        <v>833</v>
      </c>
      <c r="V446" s="51" t="s">
        <v>82</v>
      </c>
      <c r="Y446" s="49">
        <v>445</v>
      </c>
    </row>
    <row r="447" spans="1:25" x14ac:dyDescent="0.4">
      <c r="A447" s="46" t="str">
        <f>VLOOKUP(F447,M!$A$3:$B$32,2)</f>
        <v>法律・政治</v>
      </c>
      <c r="B447" s="46" t="str">
        <f>IFERROR(IF(A447="","",A447&amp;COUNTIF(A$2:A447,A447)),"")</f>
        <v>法律・政治47</v>
      </c>
      <c r="C447" s="51" t="s">
        <v>1108</v>
      </c>
      <c r="D447" s="52">
        <v>446</v>
      </c>
      <c r="E447" s="51" t="s">
        <v>83</v>
      </c>
      <c r="F447" s="51" t="s">
        <v>44</v>
      </c>
      <c r="G447" s="51" t="s">
        <v>84</v>
      </c>
      <c r="H447" s="51" t="s">
        <v>1020</v>
      </c>
      <c r="K447" s="51" t="s">
        <v>5048</v>
      </c>
      <c r="L447" s="51" t="s">
        <v>999</v>
      </c>
      <c r="M447" s="51" t="s">
        <v>1000</v>
      </c>
      <c r="O447" s="51" t="s">
        <v>5049</v>
      </c>
      <c r="P447" s="51" t="s">
        <v>5050</v>
      </c>
      <c r="Q447" s="52">
        <v>2800</v>
      </c>
      <c r="R447" s="52">
        <v>3080</v>
      </c>
      <c r="S447" s="51" t="s">
        <v>5051</v>
      </c>
      <c r="T447" s="51" t="s">
        <v>3405</v>
      </c>
      <c r="U447" s="51" t="s">
        <v>3830</v>
      </c>
      <c r="V447" s="51" t="s">
        <v>82</v>
      </c>
      <c r="X447" s="17"/>
      <c r="Y447" s="49">
        <v>446</v>
      </c>
    </row>
    <row r="448" spans="1:25" x14ac:dyDescent="0.4">
      <c r="A448" s="46" t="str">
        <f>VLOOKUP(F448,M!$A$3:$B$32,2)</f>
        <v>法律・政治</v>
      </c>
      <c r="B448" s="46" t="str">
        <f>IFERROR(IF(A448="","",A448&amp;COUNTIF(A$2:A448,A448)),"")</f>
        <v>法律・政治48</v>
      </c>
      <c r="C448" s="51" t="s">
        <v>1108</v>
      </c>
      <c r="D448" s="52">
        <v>447</v>
      </c>
      <c r="E448" s="51" t="s">
        <v>83</v>
      </c>
      <c r="F448" s="51" t="s">
        <v>44</v>
      </c>
      <c r="G448" s="51" t="s">
        <v>84</v>
      </c>
      <c r="H448" s="51" t="s">
        <v>1020</v>
      </c>
      <c r="K448" s="51" t="s">
        <v>5052</v>
      </c>
      <c r="L448" s="51" t="s">
        <v>999</v>
      </c>
      <c r="M448" s="51" t="s">
        <v>1000</v>
      </c>
      <c r="O448" s="51" t="s">
        <v>5053</v>
      </c>
      <c r="P448" s="51" t="s">
        <v>5054</v>
      </c>
      <c r="Q448" s="52">
        <v>7700</v>
      </c>
      <c r="R448" s="52">
        <v>8470</v>
      </c>
      <c r="S448" s="51" t="s">
        <v>5055</v>
      </c>
      <c r="T448" s="51" t="s">
        <v>3121</v>
      </c>
      <c r="U448" s="51" t="s">
        <v>850</v>
      </c>
      <c r="V448" s="51" t="s">
        <v>82</v>
      </c>
      <c r="Y448" s="49">
        <v>447</v>
      </c>
    </row>
    <row r="449" spans="1:25" x14ac:dyDescent="0.4">
      <c r="A449" s="46" t="str">
        <f>VLOOKUP(F449,M!$A$3:$B$32,2)</f>
        <v>法律・政治</v>
      </c>
      <c r="B449" s="46" t="str">
        <f>IFERROR(IF(A449="","",A449&amp;COUNTIF(A$2:A449,A449)),"")</f>
        <v>法律・政治49</v>
      </c>
      <c r="C449" s="51" t="s">
        <v>1108</v>
      </c>
      <c r="D449" s="52">
        <v>448</v>
      </c>
      <c r="E449" s="51" t="s">
        <v>83</v>
      </c>
      <c r="F449" s="51" t="s">
        <v>44</v>
      </c>
      <c r="G449" s="51" t="s">
        <v>84</v>
      </c>
      <c r="H449" s="51" t="s">
        <v>1020</v>
      </c>
      <c r="K449" s="51" t="s">
        <v>5056</v>
      </c>
      <c r="L449" s="51" t="s">
        <v>999</v>
      </c>
      <c r="M449" s="51" t="s">
        <v>1000</v>
      </c>
      <c r="O449" s="51" t="s">
        <v>5057</v>
      </c>
      <c r="P449" s="51" t="s">
        <v>5058</v>
      </c>
      <c r="Q449" s="52">
        <v>6400</v>
      </c>
      <c r="R449" s="52">
        <v>7040</v>
      </c>
      <c r="S449" s="51" t="s">
        <v>5059</v>
      </c>
      <c r="T449" s="51" t="s">
        <v>3062</v>
      </c>
      <c r="U449" s="51" t="s">
        <v>392</v>
      </c>
      <c r="V449" s="51" t="s">
        <v>82</v>
      </c>
      <c r="Y449" s="49">
        <v>448</v>
      </c>
    </row>
    <row r="450" spans="1:25" x14ac:dyDescent="0.4">
      <c r="A450" s="46" t="str">
        <f>VLOOKUP(F450,M!$A$3:$B$32,2)</f>
        <v>法律・政治</v>
      </c>
      <c r="B450" s="46" t="str">
        <f>IFERROR(IF(A450="","",A450&amp;COUNTIF(A$2:A450,A450)),"")</f>
        <v>法律・政治50</v>
      </c>
      <c r="C450" s="51" t="s">
        <v>1108</v>
      </c>
      <c r="D450" s="52">
        <v>449</v>
      </c>
      <c r="E450" s="51" t="s">
        <v>83</v>
      </c>
      <c r="F450" s="51" t="s">
        <v>44</v>
      </c>
      <c r="G450" s="51" t="s">
        <v>84</v>
      </c>
      <c r="H450" s="51" t="s">
        <v>1020</v>
      </c>
      <c r="K450" s="51" t="s">
        <v>5060</v>
      </c>
      <c r="L450" s="51" t="s">
        <v>999</v>
      </c>
      <c r="M450" s="51" t="s">
        <v>1000</v>
      </c>
      <c r="O450" s="51" t="s">
        <v>5061</v>
      </c>
      <c r="P450" s="51" t="s">
        <v>5062</v>
      </c>
      <c r="Q450" s="52">
        <v>15000</v>
      </c>
      <c r="R450" s="52">
        <v>16500</v>
      </c>
      <c r="S450" s="51" t="s">
        <v>5063</v>
      </c>
      <c r="T450" s="51" t="s">
        <v>3121</v>
      </c>
      <c r="U450" s="51" t="s">
        <v>1824</v>
      </c>
      <c r="V450" s="51" t="s">
        <v>82</v>
      </c>
      <c r="Y450" s="49">
        <v>449</v>
      </c>
    </row>
    <row r="451" spans="1:25" x14ac:dyDescent="0.4">
      <c r="A451" s="46" t="str">
        <f>VLOOKUP(F451,M!$A$3:$B$32,2)</f>
        <v>法律・政治</v>
      </c>
      <c r="B451" s="46" t="str">
        <f>IFERROR(IF(A451="","",A451&amp;COUNTIF(A$2:A451,A451)),"")</f>
        <v>法律・政治51</v>
      </c>
      <c r="C451" s="51" t="s">
        <v>1108</v>
      </c>
      <c r="D451" s="52">
        <v>450</v>
      </c>
      <c r="E451" s="51" t="s">
        <v>83</v>
      </c>
      <c r="F451" s="51" t="s">
        <v>44</v>
      </c>
      <c r="G451" s="51" t="s">
        <v>84</v>
      </c>
      <c r="H451" s="51" t="s">
        <v>1020</v>
      </c>
      <c r="K451" s="51" t="s">
        <v>5064</v>
      </c>
      <c r="L451" s="51" t="s">
        <v>999</v>
      </c>
      <c r="M451" s="51" t="s">
        <v>1000</v>
      </c>
      <c r="O451" s="51" t="s">
        <v>5065</v>
      </c>
      <c r="P451" s="51" t="s">
        <v>5066</v>
      </c>
      <c r="Q451" s="52">
        <v>3800</v>
      </c>
      <c r="R451" s="52">
        <v>4180</v>
      </c>
      <c r="S451" s="51" t="s">
        <v>5067</v>
      </c>
      <c r="T451" s="51" t="s">
        <v>3431</v>
      </c>
      <c r="U451" s="51" t="s">
        <v>742</v>
      </c>
      <c r="V451" s="51" t="s">
        <v>82</v>
      </c>
      <c r="Y451" s="49">
        <v>450</v>
      </c>
    </row>
    <row r="452" spans="1:25" x14ac:dyDescent="0.4">
      <c r="A452" s="46" t="str">
        <f>VLOOKUP(F452,M!$A$3:$B$32,2)</f>
        <v>法律・政治</v>
      </c>
      <c r="B452" s="46" t="str">
        <f>IFERROR(IF(A452="","",A452&amp;COUNTIF(A$2:A452,A452)),"")</f>
        <v>法律・政治52</v>
      </c>
      <c r="C452" s="51" t="s">
        <v>1108</v>
      </c>
      <c r="D452" s="52">
        <v>451</v>
      </c>
      <c r="E452" s="51" t="s">
        <v>83</v>
      </c>
      <c r="F452" s="51" t="s">
        <v>44</v>
      </c>
      <c r="G452" s="51" t="s">
        <v>84</v>
      </c>
      <c r="H452" s="51" t="s">
        <v>1020</v>
      </c>
      <c r="K452" s="51" t="s">
        <v>5068</v>
      </c>
      <c r="L452" s="51" t="s">
        <v>382</v>
      </c>
      <c r="M452" s="51" t="s">
        <v>383</v>
      </c>
      <c r="O452" s="51" t="s">
        <v>5069</v>
      </c>
      <c r="P452" s="51" t="s">
        <v>5070</v>
      </c>
      <c r="Q452" s="52">
        <v>26000</v>
      </c>
      <c r="R452" s="52">
        <v>28600</v>
      </c>
      <c r="S452" s="51" t="s">
        <v>5071</v>
      </c>
      <c r="T452" s="51" t="s">
        <v>3166</v>
      </c>
      <c r="U452" s="51" t="s">
        <v>5072</v>
      </c>
      <c r="V452" s="51" t="s">
        <v>82</v>
      </c>
      <c r="Y452" s="49">
        <v>451</v>
      </c>
    </row>
    <row r="453" spans="1:25" x14ac:dyDescent="0.4">
      <c r="A453" s="46" t="str">
        <f>VLOOKUP(F453,M!$A$3:$B$32,2)</f>
        <v>法律・政治</v>
      </c>
      <c r="B453" s="46" t="str">
        <f>IFERROR(IF(A453="","",A453&amp;COUNTIF(A$2:A453,A453)),"")</f>
        <v>法律・政治53</v>
      </c>
      <c r="C453" s="51" t="s">
        <v>1108</v>
      </c>
      <c r="D453" s="52">
        <v>452</v>
      </c>
      <c r="E453" s="51" t="s">
        <v>83</v>
      </c>
      <c r="F453" s="51" t="s">
        <v>44</v>
      </c>
      <c r="G453" s="51" t="s">
        <v>84</v>
      </c>
      <c r="H453" s="51" t="s">
        <v>1020</v>
      </c>
      <c r="K453" s="51" t="s">
        <v>5073</v>
      </c>
      <c r="L453" s="51" t="s">
        <v>522</v>
      </c>
      <c r="M453" s="51" t="s">
        <v>523</v>
      </c>
      <c r="O453" s="51" t="s">
        <v>5074</v>
      </c>
      <c r="P453" s="51" t="s">
        <v>5075</v>
      </c>
      <c r="Q453" s="52">
        <v>5500</v>
      </c>
      <c r="R453" s="52">
        <v>6050</v>
      </c>
      <c r="S453" s="51" t="s">
        <v>5076</v>
      </c>
      <c r="T453" s="51" t="s">
        <v>3062</v>
      </c>
      <c r="U453" s="51" t="s">
        <v>542</v>
      </c>
      <c r="V453" s="51" t="s">
        <v>82</v>
      </c>
      <c r="Y453" s="49">
        <v>452</v>
      </c>
    </row>
    <row r="454" spans="1:25" x14ac:dyDescent="0.4">
      <c r="A454" s="46" t="str">
        <f>VLOOKUP(F454,M!$A$3:$B$32,2)</f>
        <v>法律・政治</v>
      </c>
      <c r="B454" s="46" t="str">
        <f>IFERROR(IF(A454="","",A454&amp;COUNTIF(A$2:A454,A454)),"")</f>
        <v>法律・政治54</v>
      </c>
      <c r="C454" s="51" t="s">
        <v>1108</v>
      </c>
      <c r="D454" s="52">
        <v>453</v>
      </c>
      <c r="E454" s="51" t="s">
        <v>83</v>
      </c>
      <c r="F454" s="51" t="s">
        <v>44</v>
      </c>
      <c r="G454" s="51" t="s">
        <v>84</v>
      </c>
      <c r="H454" s="51" t="s">
        <v>1020</v>
      </c>
      <c r="K454" s="51" t="s">
        <v>5077</v>
      </c>
      <c r="L454" s="51" t="s">
        <v>522</v>
      </c>
      <c r="M454" s="51" t="s">
        <v>523</v>
      </c>
      <c r="O454" s="51" t="s">
        <v>5078</v>
      </c>
      <c r="P454" s="51" t="s">
        <v>5079</v>
      </c>
      <c r="Q454" s="52">
        <v>6800</v>
      </c>
      <c r="R454" s="52">
        <v>7480</v>
      </c>
      <c r="S454" s="51" t="s">
        <v>5080</v>
      </c>
      <c r="T454" s="51" t="s">
        <v>3103</v>
      </c>
      <c r="U454" s="51" t="s">
        <v>5081</v>
      </c>
      <c r="V454" s="51" t="s">
        <v>82</v>
      </c>
      <c r="Y454" s="49">
        <v>453</v>
      </c>
    </row>
    <row r="455" spans="1:25" x14ac:dyDescent="0.4">
      <c r="A455" s="46" t="str">
        <f>VLOOKUP(F455,M!$A$3:$B$32,2)</f>
        <v>法律・政治</v>
      </c>
      <c r="B455" s="46" t="str">
        <f>IFERROR(IF(A455="","",A455&amp;COUNTIF(A$2:A455,A455)),"")</f>
        <v>法律・政治55</v>
      </c>
      <c r="C455" s="51" t="s">
        <v>1125</v>
      </c>
      <c r="D455" s="52">
        <v>454</v>
      </c>
      <c r="E455" s="51" t="s">
        <v>83</v>
      </c>
      <c r="F455" s="51" t="s">
        <v>44</v>
      </c>
      <c r="G455" s="51" t="s">
        <v>84</v>
      </c>
      <c r="H455" s="51" t="s">
        <v>1020</v>
      </c>
      <c r="K455" s="51" t="s">
        <v>5082</v>
      </c>
      <c r="L455" s="51" t="s">
        <v>522</v>
      </c>
      <c r="M455" s="51" t="s">
        <v>523</v>
      </c>
      <c r="O455" s="51" t="s">
        <v>5083</v>
      </c>
      <c r="P455" s="51" t="s">
        <v>5084</v>
      </c>
      <c r="Q455" s="52">
        <v>7000</v>
      </c>
      <c r="R455" s="52">
        <v>7700</v>
      </c>
      <c r="S455" s="51" t="s">
        <v>5085</v>
      </c>
      <c r="T455" s="51" t="s">
        <v>3062</v>
      </c>
      <c r="U455" s="51" t="s">
        <v>931</v>
      </c>
      <c r="V455" s="51" t="s">
        <v>82</v>
      </c>
      <c r="Y455" s="49">
        <v>454</v>
      </c>
    </row>
    <row r="456" spans="1:25" x14ac:dyDescent="0.4">
      <c r="A456" s="46" t="str">
        <f>VLOOKUP(F456,M!$A$3:$B$32,2)</f>
        <v>法律・政治</v>
      </c>
      <c r="B456" s="46" t="str">
        <f>IFERROR(IF(A456="","",A456&amp;COUNTIF(A$2:A456,A456)),"")</f>
        <v>法律・政治56</v>
      </c>
      <c r="C456" s="51" t="s">
        <v>1125</v>
      </c>
      <c r="D456" s="52">
        <v>455</v>
      </c>
      <c r="E456" s="51" t="s">
        <v>83</v>
      </c>
      <c r="F456" s="51" t="s">
        <v>44</v>
      </c>
      <c r="G456" s="51" t="s">
        <v>84</v>
      </c>
      <c r="H456" s="51" t="s">
        <v>1020</v>
      </c>
      <c r="K456" s="51" t="s">
        <v>5086</v>
      </c>
      <c r="L456" s="51" t="s">
        <v>388</v>
      </c>
      <c r="M456" s="51" t="s">
        <v>389</v>
      </c>
      <c r="O456" s="51" t="s">
        <v>5087</v>
      </c>
      <c r="P456" s="51" t="s">
        <v>5088</v>
      </c>
      <c r="Q456" s="52">
        <v>3100</v>
      </c>
      <c r="R456" s="52">
        <v>3410</v>
      </c>
      <c r="S456" s="51" t="s">
        <v>5089</v>
      </c>
      <c r="T456" s="51" t="s">
        <v>5090</v>
      </c>
      <c r="U456" s="51" t="s">
        <v>230</v>
      </c>
      <c r="V456" s="51" t="s">
        <v>82</v>
      </c>
      <c r="Y456" s="49">
        <v>455</v>
      </c>
    </row>
    <row r="457" spans="1:25" x14ac:dyDescent="0.4">
      <c r="A457" s="46" t="str">
        <f>VLOOKUP(F457,M!$A$3:$B$32,2)</f>
        <v>法律・政治</v>
      </c>
      <c r="B457" s="46" t="str">
        <f>IFERROR(IF(A457="","",A457&amp;COUNTIF(A$2:A457,A457)),"")</f>
        <v>法律・政治57</v>
      </c>
      <c r="C457" s="51" t="s">
        <v>1125</v>
      </c>
      <c r="D457" s="52">
        <v>456</v>
      </c>
      <c r="E457" s="51" t="s">
        <v>83</v>
      </c>
      <c r="F457" s="51" t="s">
        <v>44</v>
      </c>
      <c r="G457" s="51" t="s">
        <v>84</v>
      </c>
      <c r="H457" s="51" t="s">
        <v>1020</v>
      </c>
      <c r="K457" s="51" t="s">
        <v>5091</v>
      </c>
      <c r="L457" s="51" t="s">
        <v>776</v>
      </c>
      <c r="M457" s="51" t="s">
        <v>777</v>
      </c>
      <c r="O457" s="51" t="s">
        <v>5092</v>
      </c>
      <c r="P457" s="51" t="s">
        <v>5093</v>
      </c>
      <c r="Q457" s="52">
        <v>3200</v>
      </c>
      <c r="R457" s="52">
        <v>3520</v>
      </c>
      <c r="S457" s="51" t="s">
        <v>5094</v>
      </c>
      <c r="T457" s="51" t="s">
        <v>3067</v>
      </c>
      <c r="U457" s="51" t="s">
        <v>149</v>
      </c>
      <c r="V457" s="51" t="s">
        <v>82</v>
      </c>
      <c r="Y457" s="49">
        <v>456</v>
      </c>
    </row>
    <row r="458" spans="1:25" x14ac:dyDescent="0.4">
      <c r="A458" s="46" t="str">
        <f>VLOOKUP(F458,M!$A$3:$B$32,2)</f>
        <v>法律・政治</v>
      </c>
      <c r="B458" s="46" t="str">
        <f>IFERROR(IF(A458="","",A458&amp;COUNTIF(A$2:A458,A458)),"")</f>
        <v>法律・政治58</v>
      </c>
      <c r="C458" s="51" t="s">
        <v>1125</v>
      </c>
      <c r="D458" s="52">
        <v>457</v>
      </c>
      <c r="E458" s="51" t="s">
        <v>83</v>
      </c>
      <c r="F458" s="51" t="s">
        <v>44</v>
      </c>
      <c r="G458" s="51" t="s">
        <v>84</v>
      </c>
      <c r="H458" s="51" t="s">
        <v>1020</v>
      </c>
      <c r="K458" s="51" t="s">
        <v>5095</v>
      </c>
      <c r="L458" s="51" t="s">
        <v>776</v>
      </c>
      <c r="M458" s="51" t="s">
        <v>777</v>
      </c>
      <c r="O458" s="51" t="s">
        <v>5096</v>
      </c>
      <c r="P458" s="51" t="s">
        <v>5097</v>
      </c>
      <c r="Q458" s="52">
        <v>3200</v>
      </c>
      <c r="R458" s="52">
        <v>3520</v>
      </c>
      <c r="S458" s="51" t="s">
        <v>5098</v>
      </c>
      <c r="T458" s="51" t="s">
        <v>3062</v>
      </c>
      <c r="U458" s="51" t="s">
        <v>392</v>
      </c>
      <c r="V458" s="51" t="s">
        <v>82</v>
      </c>
      <c r="Y458" s="49">
        <v>457</v>
      </c>
    </row>
    <row r="459" spans="1:25" x14ac:dyDescent="0.4">
      <c r="A459" s="46" t="str">
        <f>VLOOKUP(F459,M!$A$3:$B$32,2)</f>
        <v>法律・政治</v>
      </c>
      <c r="B459" s="46" t="str">
        <f>IFERROR(IF(A459="","",A459&amp;COUNTIF(A$2:A459,A459)),"")</f>
        <v>法律・政治59</v>
      </c>
      <c r="C459" s="51" t="s">
        <v>1125</v>
      </c>
      <c r="D459" s="52">
        <v>458</v>
      </c>
      <c r="E459" s="51" t="s">
        <v>83</v>
      </c>
      <c r="F459" s="51" t="s">
        <v>44</v>
      </c>
      <c r="G459" s="51" t="s">
        <v>84</v>
      </c>
      <c r="H459" s="51" t="s">
        <v>1020</v>
      </c>
      <c r="K459" s="51" t="s">
        <v>5099</v>
      </c>
      <c r="L459" s="51" t="s">
        <v>776</v>
      </c>
      <c r="M459" s="51" t="s">
        <v>777</v>
      </c>
      <c r="O459" s="51" t="s">
        <v>5100</v>
      </c>
      <c r="P459" s="51" t="s">
        <v>1139</v>
      </c>
      <c r="Q459" s="52">
        <v>4100</v>
      </c>
      <c r="R459" s="52">
        <v>4510</v>
      </c>
      <c r="S459" s="51" t="s">
        <v>5101</v>
      </c>
      <c r="T459" s="51" t="s">
        <v>3062</v>
      </c>
      <c r="U459" s="51" t="s">
        <v>642</v>
      </c>
      <c r="V459" s="51" t="s">
        <v>82</v>
      </c>
      <c r="Y459" s="49">
        <v>458</v>
      </c>
    </row>
    <row r="460" spans="1:25" x14ac:dyDescent="0.4">
      <c r="A460" s="46" t="str">
        <f>VLOOKUP(F460,M!$A$3:$B$32,2)</f>
        <v>法律・政治</v>
      </c>
      <c r="B460" s="46" t="str">
        <f>IFERROR(IF(A460="","",A460&amp;COUNTIF(A$2:A460,A460)),"")</f>
        <v>法律・政治60</v>
      </c>
      <c r="C460" s="51" t="s">
        <v>1125</v>
      </c>
      <c r="D460" s="52">
        <v>459</v>
      </c>
      <c r="E460" s="51" t="s">
        <v>83</v>
      </c>
      <c r="F460" s="51" t="s">
        <v>44</v>
      </c>
      <c r="G460" s="51" t="s">
        <v>84</v>
      </c>
      <c r="H460" s="51" t="s">
        <v>1020</v>
      </c>
      <c r="K460" s="51" t="s">
        <v>5102</v>
      </c>
      <c r="L460" s="51" t="s">
        <v>776</v>
      </c>
      <c r="M460" s="51" t="s">
        <v>777</v>
      </c>
      <c r="O460" s="51" t="s">
        <v>5103</v>
      </c>
      <c r="P460" s="51" t="s">
        <v>5104</v>
      </c>
      <c r="Q460" s="52">
        <v>2000</v>
      </c>
      <c r="R460" s="52">
        <v>2200</v>
      </c>
      <c r="S460" s="51" t="s">
        <v>5105</v>
      </c>
      <c r="T460" s="51" t="s">
        <v>3067</v>
      </c>
      <c r="U460" s="51" t="s">
        <v>235</v>
      </c>
      <c r="V460" s="51" t="s">
        <v>82</v>
      </c>
      <c r="Y460" s="49">
        <v>459</v>
      </c>
    </row>
    <row r="461" spans="1:25" x14ac:dyDescent="0.4">
      <c r="A461" s="46" t="str">
        <f>VLOOKUP(F461,M!$A$3:$B$32,2)</f>
        <v>法律・政治</v>
      </c>
      <c r="B461" s="46" t="str">
        <f>IFERROR(IF(A461="","",A461&amp;COUNTIF(A$2:A461,A461)),"")</f>
        <v>法律・政治61</v>
      </c>
      <c r="C461" s="51" t="s">
        <v>1125</v>
      </c>
      <c r="D461" s="52">
        <v>460</v>
      </c>
      <c r="E461" s="51" t="s">
        <v>83</v>
      </c>
      <c r="F461" s="51" t="s">
        <v>44</v>
      </c>
      <c r="G461" s="51" t="s">
        <v>84</v>
      </c>
      <c r="H461" s="51" t="s">
        <v>1020</v>
      </c>
      <c r="K461" s="51" t="s">
        <v>5106</v>
      </c>
      <c r="L461" s="51" t="s">
        <v>776</v>
      </c>
      <c r="M461" s="51" t="s">
        <v>777</v>
      </c>
      <c r="O461" s="51" t="s">
        <v>5107</v>
      </c>
      <c r="P461" s="51" t="s">
        <v>5108</v>
      </c>
      <c r="Q461" s="52">
        <v>3000</v>
      </c>
      <c r="R461" s="52">
        <v>3300</v>
      </c>
      <c r="S461" s="51" t="s">
        <v>5109</v>
      </c>
      <c r="T461" s="51" t="s">
        <v>3062</v>
      </c>
      <c r="U461" s="51" t="s">
        <v>392</v>
      </c>
      <c r="V461" s="51" t="s">
        <v>82</v>
      </c>
      <c r="Y461" s="49">
        <v>460</v>
      </c>
    </row>
    <row r="462" spans="1:25" x14ac:dyDescent="0.4">
      <c r="A462" s="46" t="str">
        <f>VLOOKUP(F462,M!$A$3:$B$32,2)</f>
        <v>法律・政治</v>
      </c>
      <c r="B462" s="46" t="str">
        <f>IFERROR(IF(A462="","",A462&amp;COUNTIF(A$2:A462,A462)),"")</f>
        <v>法律・政治62</v>
      </c>
      <c r="C462" s="51" t="s">
        <v>1125</v>
      </c>
      <c r="D462" s="52">
        <v>461</v>
      </c>
      <c r="E462" s="51" t="s">
        <v>83</v>
      </c>
      <c r="F462" s="51" t="s">
        <v>44</v>
      </c>
      <c r="G462" s="51" t="s">
        <v>84</v>
      </c>
      <c r="H462" s="51" t="s">
        <v>1020</v>
      </c>
      <c r="K462" s="51" t="s">
        <v>5110</v>
      </c>
      <c r="L462" s="51" t="s">
        <v>776</v>
      </c>
      <c r="M462" s="51" t="s">
        <v>777</v>
      </c>
      <c r="O462" s="51" t="s">
        <v>5111</v>
      </c>
      <c r="P462" s="51" t="s">
        <v>1140</v>
      </c>
      <c r="Q462" s="52">
        <v>2200</v>
      </c>
      <c r="R462" s="52">
        <v>2420</v>
      </c>
      <c r="S462" s="51" t="s">
        <v>5112</v>
      </c>
      <c r="T462" s="51" t="s">
        <v>3062</v>
      </c>
      <c r="U462" s="51" t="s">
        <v>507</v>
      </c>
      <c r="V462" s="51" t="s">
        <v>82</v>
      </c>
      <c r="Y462" s="49">
        <v>461</v>
      </c>
    </row>
    <row r="463" spans="1:25" x14ac:dyDescent="0.4">
      <c r="A463" s="46" t="str">
        <f>VLOOKUP(F463,M!$A$3:$B$32,2)</f>
        <v>法律・政治</v>
      </c>
      <c r="B463" s="46" t="str">
        <f>IFERROR(IF(A463="","",A463&amp;COUNTIF(A$2:A463,A463)),"")</f>
        <v>法律・政治63</v>
      </c>
      <c r="C463" s="51" t="s">
        <v>1125</v>
      </c>
      <c r="D463" s="52">
        <v>462</v>
      </c>
      <c r="E463" s="51" t="s">
        <v>83</v>
      </c>
      <c r="F463" s="51" t="s">
        <v>44</v>
      </c>
      <c r="G463" s="51" t="s">
        <v>84</v>
      </c>
      <c r="H463" s="51" t="s">
        <v>1020</v>
      </c>
      <c r="K463" s="51" t="s">
        <v>5113</v>
      </c>
      <c r="L463" s="51" t="s">
        <v>776</v>
      </c>
      <c r="M463" s="51" t="s">
        <v>777</v>
      </c>
      <c r="O463" s="51" t="s">
        <v>5114</v>
      </c>
      <c r="P463" s="51" t="s">
        <v>5115</v>
      </c>
      <c r="Q463" s="52">
        <v>2800</v>
      </c>
      <c r="R463" s="52">
        <v>3080</v>
      </c>
      <c r="S463" s="51" t="s">
        <v>5116</v>
      </c>
      <c r="T463" s="51" t="s">
        <v>3131</v>
      </c>
      <c r="U463" s="51" t="s">
        <v>558</v>
      </c>
      <c r="V463" s="51" t="s">
        <v>82</v>
      </c>
      <c r="Y463" s="49">
        <v>462</v>
      </c>
    </row>
    <row r="464" spans="1:25" x14ac:dyDescent="0.4">
      <c r="A464" s="46" t="str">
        <f>VLOOKUP(F464,M!$A$3:$B$32,2)</f>
        <v>経済・経営</v>
      </c>
      <c r="B464" s="46" t="str">
        <f>IFERROR(IF(A464="","",A464&amp;COUNTIF(A$2:A464,A464)),"")</f>
        <v>経済・経営1</v>
      </c>
      <c r="C464" s="51" t="s">
        <v>1125</v>
      </c>
      <c r="D464" s="52">
        <v>463</v>
      </c>
      <c r="E464" s="51" t="s">
        <v>83</v>
      </c>
      <c r="F464" s="51" t="s">
        <v>46</v>
      </c>
      <c r="G464" s="51" t="s">
        <v>84</v>
      </c>
      <c r="H464" s="51" t="s">
        <v>1142</v>
      </c>
      <c r="K464" s="51" t="s">
        <v>5117</v>
      </c>
      <c r="L464" s="51" t="s">
        <v>105</v>
      </c>
      <c r="M464" s="51" t="s">
        <v>106</v>
      </c>
      <c r="O464" s="51" t="s">
        <v>5118</v>
      </c>
      <c r="P464" s="51" t="s">
        <v>5119</v>
      </c>
      <c r="Q464" s="52">
        <v>6500</v>
      </c>
      <c r="R464" s="52">
        <v>7150</v>
      </c>
      <c r="S464" s="51" t="s">
        <v>5120</v>
      </c>
      <c r="T464" s="51" t="s">
        <v>3131</v>
      </c>
      <c r="U464" s="51" t="s">
        <v>1843</v>
      </c>
      <c r="V464" s="51" t="s">
        <v>82</v>
      </c>
      <c r="Y464" s="49">
        <v>463</v>
      </c>
    </row>
    <row r="465" spans="1:25" x14ac:dyDescent="0.4">
      <c r="A465" s="46" t="str">
        <f>VLOOKUP(F465,M!$A$3:$B$32,2)</f>
        <v>経済・経営</v>
      </c>
      <c r="B465" s="46" t="str">
        <f>IFERROR(IF(A465="","",A465&amp;COUNTIF(A$2:A465,A465)),"")</f>
        <v>経済・経営2</v>
      </c>
      <c r="C465" s="51" t="s">
        <v>1125</v>
      </c>
      <c r="D465" s="52">
        <v>464</v>
      </c>
      <c r="E465" s="51" t="s">
        <v>83</v>
      </c>
      <c r="F465" s="51" t="s">
        <v>46</v>
      </c>
      <c r="G465" s="51" t="s">
        <v>84</v>
      </c>
      <c r="H465" s="51" t="s">
        <v>1142</v>
      </c>
      <c r="K465" s="51" t="s">
        <v>5121</v>
      </c>
      <c r="L465" s="51" t="s">
        <v>105</v>
      </c>
      <c r="M465" s="51" t="s">
        <v>106</v>
      </c>
      <c r="O465" s="51" t="s">
        <v>5122</v>
      </c>
      <c r="P465" s="51" t="s">
        <v>5123</v>
      </c>
      <c r="Q465" s="52">
        <v>3600</v>
      </c>
      <c r="R465" s="52">
        <v>3960</v>
      </c>
      <c r="S465" s="51" t="s">
        <v>5124</v>
      </c>
      <c r="T465" s="51" t="s">
        <v>3200</v>
      </c>
      <c r="U465" s="51" t="s">
        <v>558</v>
      </c>
      <c r="V465" s="51" t="s">
        <v>82</v>
      </c>
      <c r="Y465" s="49">
        <v>464</v>
      </c>
    </row>
    <row r="466" spans="1:25" x14ac:dyDescent="0.4">
      <c r="A466" s="46" t="str">
        <f>VLOOKUP(F466,M!$A$3:$B$32,2)</f>
        <v>経済・経営</v>
      </c>
      <c r="B466" s="46" t="str">
        <f>IFERROR(IF(A466="","",A466&amp;COUNTIF(A$2:A466,A466)),"")</f>
        <v>経済・経営3</v>
      </c>
      <c r="C466" s="51" t="s">
        <v>1125</v>
      </c>
      <c r="D466" s="52">
        <v>465</v>
      </c>
      <c r="E466" s="51" t="s">
        <v>83</v>
      </c>
      <c r="F466" s="51" t="s">
        <v>46</v>
      </c>
      <c r="G466" s="51" t="s">
        <v>84</v>
      </c>
      <c r="H466" s="51" t="s">
        <v>1142</v>
      </c>
      <c r="K466" s="51" t="s">
        <v>5125</v>
      </c>
      <c r="L466" s="51" t="s">
        <v>820</v>
      </c>
      <c r="M466" s="51" t="s">
        <v>821</v>
      </c>
      <c r="O466" s="51" t="s">
        <v>5126</v>
      </c>
      <c r="P466" s="51" t="s">
        <v>5127</v>
      </c>
      <c r="Q466" s="52">
        <v>7200</v>
      </c>
      <c r="R466" s="52">
        <v>7920</v>
      </c>
      <c r="S466" s="51" t="s">
        <v>5128</v>
      </c>
      <c r="T466" s="51" t="s">
        <v>3405</v>
      </c>
      <c r="U466" s="51" t="s">
        <v>1325</v>
      </c>
      <c r="V466" s="51" t="s">
        <v>82</v>
      </c>
      <c r="Y466" s="49">
        <v>465</v>
      </c>
    </row>
    <row r="467" spans="1:25" x14ac:dyDescent="0.4">
      <c r="A467" s="46" t="str">
        <f>VLOOKUP(F467,M!$A$3:$B$32,2)</f>
        <v>経済・経営</v>
      </c>
      <c r="B467" s="46" t="str">
        <f>IFERROR(IF(A467="","",A467&amp;COUNTIF(A$2:A467,A467)),"")</f>
        <v>経済・経営4</v>
      </c>
      <c r="C467" s="51" t="s">
        <v>1125</v>
      </c>
      <c r="D467" s="52">
        <v>466</v>
      </c>
      <c r="E467" s="51" t="s">
        <v>83</v>
      </c>
      <c r="F467" s="51" t="s">
        <v>46</v>
      </c>
      <c r="G467" s="51" t="s">
        <v>84</v>
      </c>
      <c r="H467" s="51" t="s">
        <v>1142</v>
      </c>
      <c r="K467" s="51" t="s">
        <v>5129</v>
      </c>
      <c r="L467" s="51" t="s">
        <v>820</v>
      </c>
      <c r="M467" s="51" t="s">
        <v>821</v>
      </c>
      <c r="O467" s="51" t="s">
        <v>5130</v>
      </c>
      <c r="P467" s="51" t="s">
        <v>5131</v>
      </c>
      <c r="Q467" s="52">
        <v>4700</v>
      </c>
      <c r="R467" s="52">
        <v>5170</v>
      </c>
      <c r="S467" s="51" t="s">
        <v>5132</v>
      </c>
      <c r="T467" s="51" t="s">
        <v>3405</v>
      </c>
      <c r="U467" s="51" t="s">
        <v>1115</v>
      </c>
      <c r="V467" s="51" t="s">
        <v>82</v>
      </c>
      <c r="Y467" s="49">
        <v>466</v>
      </c>
    </row>
    <row r="468" spans="1:25" x14ac:dyDescent="0.4">
      <c r="A468" s="46" t="str">
        <f>VLOOKUP(F468,M!$A$3:$B$32,2)</f>
        <v>経済・経営</v>
      </c>
      <c r="B468" s="46" t="str">
        <f>IFERROR(IF(A468="","",A468&amp;COUNTIF(A$2:A468,A468)),"")</f>
        <v>経済・経営5</v>
      </c>
      <c r="C468" s="51" t="s">
        <v>1125</v>
      </c>
      <c r="D468" s="52">
        <v>467</v>
      </c>
      <c r="E468" s="51" t="s">
        <v>83</v>
      </c>
      <c r="F468" s="51" t="s">
        <v>46</v>
      </c>
      <c r="G468" s="51" t="s">
        <v>84</v>
      </c>
      <c r="H468" s="51" t="s">
        <v>1142</v>
      </c>
      <c r="K468" s="51" t="s">
        <v>5133</v>
      </c>
      <c r="L468" s="51" t="s">
        <v>551</v>
      </c>
      <c r="M468" s="51" t="s">
        <v>552</v>
      </c>
      <c r="O468" s="51" t="s">
        <v>5134</v>
      </c>
      <c r="P468" s="51" t="s">
        <v>5135</v>
      </c>
      <c r="Q468" s="52">
        <v>4700</v>
      </c>
      <c r="R468" s="52">
        <v>5170</v>
      </c>
      <c r="S468" s="51" t="s">
        <v>5136</v>
      </c>
      <c r="T468" s="51" t="s">
        <v>3062</v>
      </c>
      <c r="U468" s="51" t="s">
        <v>923</v>
      </c>
      <c r="V468" s="51" t="s">
        <v>82</v>
      </c>
      <c r="Y468" s="49">
        <v>467</v>
      </c>
    </row>
    <row r="469" spans="1:25" x14ac:dyDescent="0.4">
      <c r="A469" s="46" t="str">
        <f>VLOOKUP(F469,M!$A$3:$B$32,2)</f>
        <v>経済・経営</v>
      </c>
      <c r="B469" s="46" t="str">
        <f>IFERROR(IF(A469="","",A469&amp;COUNTIF(A$2:A469,A469)),"")</f>
        <v>経済・経営6</v>
      </c>
      <c r="C469" s="51" t="s">
        <v>1141</v>
      </c>
      <c r="D469" s="52">
        <v>468</v>
      </c>
      <c r="E469" s="51" t="s">
        <v>83</v>
      </c>
      <c r="F469" s="51" t="s">
        <v>46</v>
      </c>
      <c r="G469" s="51" t="s">
        <v>84</v>
      </c>
      <c r="H469" s="51" t="s">
        <v>1142</v>
      </c>
      <c r="K469" s="51" t="s">
        <v>5137</v>
      </c>
      <c r="L469" s="51" t="s">
        <v>345</v>
      </c>
      <c r="M469" s="51" t="s">
        <v>346</v>
      </c>
      <c r="O469" s="51" t="s">
        <v>5138</v>
      </c>
      <c r="P469" s="51" t="s">
        <v>5139</v>
      </c>
      <c r="Q469" s="52">
        <v>7200</v>
      </c>
      <c r="R469" s="52">
        <v>7920</v>
      </c>
      <c r="S469" s="51" t="s">
        <v>5140</v>
      </c>
      <c r="T469" s="51" t="s">
        <v>3215</v>
      </c>
      <c r="U469" s="51" t="s">
        <v>162</v>
      </c>
      <c r="V469" s="51" t="s">
        <v>82</v>
      </c>
      <c r="Y469" s="49">
        <v>468</v>
      </c>
    </row>
    <row r="470" spans="1:25" x14ac:dyDescent="0.4">
      <c r="A470" s="46" t="str">
        <f>VLOOKUP(F470,M!$A$3:$B$32,2)</f>
        <v>経済・経営</v>
      </c>
      <c r="B470" s="46" t="str">
        <f>IFERROR(IF(A470="","",A470&amp;COUNTIF(A$2:A470,A470)),"")</f>
        <v>経済・経営7</v>
      </c>
      <c r="C470" s="51" t="s">
        <v>1141</v>
      </c>
      <c r="D470" s="52">
        <v>469</v>
      </c>
      <c r="E470" s="51" t="s">
        <v>83</v>
      </c>
      <c r="F470" s="51" t="s">
        <v>46</v>
      </c>
      <c r="G470" s="51" t="s">
        <v>84</v>
      </c>
      <c r="H470" s="51" t="s">
        <v>1142</v>
      </c>
      <c r="K470" s="51" t="s">
        <v>5141</v>
      </c>
      <c r="L470" s="51" t="s">
        <v>1110</v>
      </c>
      <c r="M470" s="51" t="s">
        <v>1111</v>
      </c>
      <c r="O470" s="51" t="s">
        <v>5142</v>
      </c>
      <c r="P470" s="51" t="s">
        <v>5143</v>
      </c>
      <c r="Q470" s="52">
        <v>3900</v>
      </c>
      <c r="R470" s="52">
        <v>4290</v>
      </c>
      <c r="S470" s="51" t="s">
        <v>5144</v>
      </c>
      <c r="T470" s="51" t="s">
        <v>5145</v>
      </c>
      <c r="U470" s="51" t="s">
        <v>5146</v>
      </c>
      <c r="V470" s="51" t="s">
        <v>82</v>
      </c>
      <c r="Y470" s="49">
        <v>469</v>
      </c>
    </row>
    <row r="471" spans="1:25" x14ac:dyDescent="0.4">
      <c r="A471" s="46" t="str">
        <f>VLOOKUP(F471,M!$A$3:$B$32,2)</f>
        <v>経済・経営</v>
      </c>
      <c r="B471" s="46" t="str">
        <f>IFERROR(IF(A471="","",A471&amp;COUNTIF(A$2:A471,A471)),"")</f>
        <v>経済・経営8</v>
      </c>
      <c r="C471" s="51" t="s">
        <v>1141</v>
      </c>
      <c r="D471" s="52">
        <v>470</v>
      </c>
      <c r="E471" s="51" t="s">
        <v>83</v>
      </c>
      <c r="F471" s="51" t="s">
        <v>46</v>
      </c>
      <c r="G471" s="51" t="s">
        <v>84</v>
      </c>
      <c r="H471" s="51" t="s">
        <v>1142</v>
      </c>
      <c r="K471" s="51" t="s">
        <v>5147</v>
      </c>
      <c r="L471" s="51" t="s">
        <v>1110</v>
      </c>
      <c r="M471" s="51" t="s">
        <v>1111</v>
      </c>
      <c r="O471" s="51" t="s">
        <v>5148</v>
      </c>
      <c r="P471" s="51" t="s">
        <v>5149</v>
      </c>
      <c r="Q471" s="52">
        <v>8000</v>
      </c>
      <c r="R471" s="52">
        <v>8800</v>
      </c>
      <c r="S471" s="51" t="s">
        <v>5150</v>
      </c>
      <c r="T471" s="51" t="s">
        <v>3405</v>
      </c>
      <c r="U471" s="51" t="s">
        <v>5151</v>
      </c>
      <c r="V471" s="51" t="s">
        <v>82</v>
      </c>
      <c r="Y471" s="49">
        <v>470</v>
      </c>
    </row>
    <row r="472" spans="1:25" x14ac:dyDescent="0.4">
      <c r="A472" s="46" t="str">
        <f>VLOOKUP(F472,M!$A$3:$B$32,2)</f>
        <v>経済・経営</v>
      </c>
      <c r="B472" s="46" t="str">
        <f>IFERROR(IF(A472="","",A472&amp;COUNTIF(A$2:A472,A472)),"")</f>
        <v>経済・経営9</v>
      </c>
      <c r="C472" s="51" t="s">
        <v>1141</v>
      </c>
      <c r="D472" s="52">
        <v>471</v>
      </c>
      <c r="E472" s="51" t="s">
        <v>83</v>
      </c>
      <c r="F472" s="51" t="s">
        <v>46</v>
      </c>
      <c r="G472" s="51" t="s">
        <v>84</v>
      </c>
      <c r="H472" s="51" t="s">
        <v>1142</v>
      </c>
      <c r="K472" s="51" t="s">
        <v>5152</v>
      </c>
      <c r="L472" s="51" t="s">
        <v>1110</v>
      </c>
      <c r="M472" s="51" t="s">
        <v>1111</v>
      </c>
      <c r="O472" s="51" t="s">
        <v>5153</v>
      </c>
      <c r="P472" s="51" t="s">
        <v>5154</v>
      </c>
      <c r="Q472" s="52">
        <v>6400</v>
      </c>
      <c r="R472" s="52">
        <v>7040</v>
      </c>
      <c r="S472" s="51" t="s">
        <v>5155</v>
      </c>
      <c r="T472" s="51" t="s">
        <v>5008</v>
      </c>
      <c r="U472" s="51" t="s">
        <v>5156</v>
      </c>
      <c r="V472" s="51" t="s">
        <v>82</v>
      </c>
      <c r="Y472" s="49">
        <v>471</v>
      </c>
    </row>
    <row r="473" spans="1:25" x14ac:dyDescent="0.4">
      <c r="A473" s="46" t="str">
        <f>VLOOKUP(F473,M!$A$3:$B$32,2)</f>
        <v>経済・経営</v>
      </c>
      <c r="B473" s="46" t="str">
        <f>IFERROR(IF(A473="","",A473&amp;COUNTIF(A$2:A473,A473)),"")</f>
        <v>経済・経営10</v>
      </c>
      <c r="C473" s="51" t="s">
        <v>1141</v>
      </c>
      <c r="D473" s="52">
        <v>472</v>
      </c>
      <c r="E473" s="51" t="s">
        <v>83</v>
      </c>
      <c r="F473" s="51" t="s">
        <v>46</v>
      </c>
      <c r="G473" s="51" t="s">
        <v>84</v>
      </c>
      <c r="H473" s="51" t="s">
        <v>1142</v>
      </c>
      <c r="K473" s="51" t="s">
        <v>5157</v>
      </c>
      <c r="L473" s="51" t="s">
        <v>1110</v>
      </c>
      <c r="M473" s="51" t="s">
        <v>1111</v>
      </c>
      <c r="O473" s="51" t="s">
        <v>5158</v>
      </c>
      <c r="P473" s="51" t="s">
        <v>5159</v>
      </c>
      <c r="Q473" s="52">
        <v>4500</v>
      </c>
      <c r="R473" s="52">
        <v>4950</v>
      </c>
      <c r="S473" s="51" t="s">
        <v>5160</v>
      </c>
      <c r="T473" s="51" t="s">
        <v>5161</v>
      </c>
      <c r="U473" s="51" t="s">
        <v>5162</v>
      </c>
      <c r="V473" s="51" t="s">
        <v>82</v>
      </c>
      <c r="Y473" s="49">
        <v>472</v>
      </c>
    </row>
    <row r="474" spans="1:25" x14ac:dyDescent="0.4">
      <c r="A474" s="46" t="str">
        <f>VLOOKUP(F474,M!$A$3:$B$32,2)</f>
        <v>経済・経営</v>
      </c>
      <c r="B474" s="46" t="str">
        <f>IFERROR(IF(A474="","",A474&amp;COUNTIF(A$2:A474,A474)),"")</f>
        <v>経済・経営11</v>
      </c>
      <c r="C474" s="51" t="s">
        <v>1141</v>
      </c>
      <c r="D474" s="52">
        <v>473</v>
      </c>
      <c r="E474" s="51" t="s">
        <v>83</v>
      </c>
      <c r="F474" s="51" t="s">
        <v>46</v>
      </c>
      <c r="G474" s="51" t="s">
        <v>84</v>
      </c>
      <c r="H474" s="51" t="s">
        <v>1142</v>
      </c>
      <c r="K474" s="51" t="s">
        <v>5163</v>
      </c>
      <c r="L474" s="51" t="s">
        <v>1110</v>
      </c>
      <c r="M474" s="51" t="s">
        <v>1111</v>
      </c>
      <c r="O474" s="55" t="s">
        <v>5164</v>
      </c>
      <c r="P474" s="51" t="s">
        <v>5165</v>
      </c>
      <c r="Q474" s="52">
        <v>6300</v>
      </c>
      <c r="R474" s="52">
        <v>6930</v>
      </c>
      <c r="S474" s="51" t="s">
        <v>5166</v>
      </c>
      <c r="T474" s="51" t="s">
        <v>5161</v>
      </c>
      <c r="U474" s="51" t="s">
        <v>5146</v>
      </c>
      <c r="V474" s="51" t="s">
        <v>82</v>
      </c>
      <c r="Y474" s="49">
        <v>473</v>
      </c>
    </row>
    <row r="475" spans="1:25" x14ac:dyDescent="0.4">
      <c r="A475" s="46" t="str">
        <f>VLOOKUP(F475,M!$A$3:$B$32,2)</f>
        <v>経済・経営</v>
      </c>
      <c r="B475" s="46" t="str">
        <f>IFERROR(IF(A475="","",A475&amp;COUNTIF(A$2:A475,A475)),"")</f>
        <v>経済・経営12</v>
      </c>
      <c r="C475" s="51" t="s">
        <v>1141</v>
      </c>
      <c r="D475" s="52">
        <v>474</v>
      </c>
      <c r="E475" s="51" t="s">
        <v>83</v>
      </c>
      <c r="F475" s="51" t="s">
        <v>46</v>
      </c>
      <c r="G475" s="51" t="s">
        <v>84</v>
      </c>
      <c r="H475" s="51" t="s">
        <v>1142</v>
      </c>
      <c r="K475" s="51" t="s">
        <v>5167</v>
      </c>
      <c r="L475" s="51" t="s">
        <v>1112</v>
      </c>
      <c r="M475" s="51" t="s">
        <v>1113</v>
      </c>
      <c r="O475" s="51" t="s">
        <v>5168</v>
      </c>
      <c r="P475" s="51" t="s">
        <v>5169</v>
      </c>
      <c r="Q475" s="52">
        <v>4600</v>
      </c>
      <c r="R475" s="52">
        <v>5060</v>
      </c>
      <c r="S475" s="51" t="s">
        <v>5170</v>
      </c>
      <c r="T475" s="51" t="s">
        <v>3405</v>
      </c>
      <c r="U475" s="51" t="s">
        <v>5171</v>
      </c>
      <c r="V475" s="51" t="s">
        <v>82</v>
      </c>
      <c r="Y475" s="49">
        <v>474</v>
      </c>
    </row>
    <row r="476" spans="1:25" x14ac:dyDescent="0.4">
      <c r="A476" s="46" t="str">
        <f>VLOOKUP(F476,M!$A$3:$B$32,2)</f>
        <v>経済・経営</v>
      </c>
      <c r="B476" s="46" t="str">
        <f>IFERROR(IF(A476="","",A476&amp;COUNTIF(A$2:A476,A476)),"")</f>
        <v>経済・経営13</v>
      </c>
      <c r="C476" s="51" t="s">
        <v>1141</v>
      </c>
      <c r="D476" s="52">
        <v>475</v>
      </c>
      <c r="E476" s="51" t="s">
        <v>83</v>
      </c>
      <c r="F476" s="51" t="s">
        <v>46</v>
      </c>
      <c r="G476" s="51" t="s">
        <v>84</v>
      </c>
      <c r="H476" s="51" t="s">
        <v>1142</v>
      </c>
      <c r="K476" s="51" t="s">
        <v>5172</v>
      </c>
      <c r="L476" s="51" t="s">
        <v>861</v>
      </c>
      <c r="M476" s="51" t="s">
        <v>862</v>
      </c>
      <c r="O476" s="51" t="s">
        <v>5173</v>
      </c>
      <c r="P476" s="51" t="s">
        <v>5174</v>
      </c>
      <c r="Q476" s="52">
        <v>9000</v>
      </c>
      <c r="R476" s="52">
        <v>9900</v>
      </c>
      <c r="S476" s="51" t="s">
        <v>5175</v>
      </c>
      <c r="T476" s="51" t="s">
        <v>3211</v>
      </c>
      <c r="U476" s="51" t="s">
        <v>5176</v>
      </c>
      <c r="V476" s="51" t="s">
        <v>82</v>
      </c>
      <c r="Y476" s="49">
        <v>475</v>
      </c>
    </row>
    <row r="477" spans="1:25" x14ac:dyDescent="0.4">
      <c r="A477" s="46" t="str">
        <f>VLOOKUP(F477,M!$A$3:$B$32,2)</f>
        <v>経済・経営</v>
      </c>
      <c r="B477" s="46" t="str">
        <f>IFERROR(IF(A477="","",A477&amp;COUNTIF(A$2:A477,A477)),"")</f>
        <v>経済・経営14</v>
      </c>
      <c r="C477" s="51" t="s">
        <v>1141</v>
      </c>
      <c r="D477" s="52">
        <v>476</v>
      </c>
      <c r="E477" s="51" t="s">
        <v>83</v>
      </c>
      <c r="F477" s="51" t="s">
        <v>46</v>
      </c>
      <c r="G477" s="51" t="s">
        <v>84</v>
      </c>
      <c r="H477" s="51" t="s">
        <v>1142</v>
      </c>
      <c r="K477" s="51" t="s">
        <v>5177</v>
      </c>
      <c r="L477" s="51" t="s">
        <v>861</v>
      </c>
      <c r="M477" s="51" t="s">
        <v>862</v>
      </c>
      <c r="O477" s="51" t="s">
        <v>5178</v>
      </c>
      <c r="P477" s="51" t="s">
        <v>5179</v>
      </c>
      <c r="Q477" s="52">
        <v>7800</v>
      </c>
      <c r="R477" s="52">
        <v>8580</v>
      </c>
      <c r="S477" s="51" t="s">
        <v>5180</v>
      </c>
      <c r="T477" s="51" t="s">
        <v>3431</v>
      </c>
      <c r="U477" s="51" t="s">
        <v>158</v>
      </c>
      <c r="V477" s="51" t="s">
        <v>82</v>
      </c>
      <c r="Y477" s="49">
        <v>476</v>
      </c>
    </row>
    <row r="478" spans="1:25" x14ac:dyDescent="0.4">
      <c r="A478" s="46" t="str">
        <f>VLOOKUP(F478,M!$A$3:$B$32,2)</f>
        <v>経済・経営</v>
      </c>
      <c r="B478" s="46" t="str">
        <f>IFERROR(IF(A478="","",A478&amp;COUNTIF(A$2:A478,A478)),"")</f>
        <v>経済・経営15</v>
      </c>
      <c r="C478" s="51" t="s">
        <v>1141</v>
      </c>
      <c r="D478" s="52">
        <v>477</v>
      </c>
      <c r="E478" s="51" t="s">
        <v>83</v>
      </c>
      <c r="F478" s="51" t="s">
        <v>46</v>
      </c>
      <c r="G478" s="51" t="s">
        <v>84</v>
      </c>
      <c r="H478" s="51" t="s">
        <v>1142</v>
      </c>
      <c r="K478" s="51" t="s">
        <v>5181</v>
      </c>
      <c r="L478" s="51" t="s">
        <v>938</v>
      </c>
      <c r="M478" s="51" t="s">
        <v>939</v>
      </c>
      <c r="O478" s="51" t="s">
        <v>5182</v>
      </c>
      <c r="P478" s="51" t="s">
        <v>5183</v>
      </c>
      <c r="Q478" s="52">
        <v>2727</v>
      </c>
      <c r="R478" s="52">
        <v>2999</v>
      </c>
      <c r="S478" s="51" t="s">
        <v>5184</v>
      </c>
      <c r="T478" s="51" t="s">
        <v>472</v>
      </c>
      <c r="U478" s="51" t="s">
        <v>741</v>
      </c>
      <c r="V478" s="51" t="s">
        <v>82</v>
      </c>
      <c r="Y478" s="49">
        <v>477</v>
      </c>
    </row>
    <row r="479" spans="1:25" x14ac:dyDescent="0.4">
      <c r="A479" s="46" t="str">
        <f>VLOOKUP(F479,M!$A$3:$B$32,2)</f>
        <v>経済・経営</v>
      </c>
      <c r="B479" s="46" t="str">
        <f>IFERROR(IF(A479="","",A479&amp;COUNTIF(A$2:A479,A479)),"")</f>
        <v>経済・経営16</v>
      </c>
      <c r="C479" s="51" t="s">
        <v>1141</v>
      </c>
      <c r="D479" s="52">
        <v>478</v>
      </c>
      <c r="E479" s="51" t="s">
        <v>83</v>
      </c>
      <c r="F479" s="51" t="s">
        <v>46</v>
      </c>
      <c r="G479" s="51" t="s">
        <v>84</v>
      </c>
      <c r="H479" s="51" t="s">
        <v>1142</v>
      </c>
      <c r="K479" s="51" t="s">
        <v>5185</v>
      </c>
      <c r="L479" s="51" t="s">
        <v>938</v>
      </c>
      <c r="M479" s="51" t="s">
        <v>939</v>
      </c>
      <c r="O479" s="51" t="s">
        <v>5186</v>
      </c>
      <c r="P479" s="51" t="s">
        <v>5187</v>
      </c>
      <c r="Q479" s="52">
        <v>4091</v>
      </c>
      <c r="R479" s="52">
        <v>4500</v>
      </c>
      <c r="S479" s="51" t="s">
        <v>5188</v>
      </c>
      <c r="T479" s="51" t="s">
        <v>5189</v>
      </c>
      <c r="U479" s="51" t="s">
        <v>642</v>
      </c>
      <c r="V479" s="51" t="s">
        <v>82</v>
      </c>
      <c r="Y479" s="49">
        <v>478</v>
      </c>
    </row>
    <row r="480" spans="1:25" x14ac:dyDescent="0.4">
      <c r="A480" s="46" t="str">
        <f>VLOOKUP(F480,M!$A$3:$B$32,2)</f>
        <v>文学</v>
      </c>
      <c r="B480" s="46" t="str">
        <f>IFERROR(IF(A480="","",A480&amp;COUNTIF(A$2:A480,A480)),"")</f>
        <v>文学1</v>
      </c>
      <c r="C480" s="51" t="s">
        <v>1141</v>
      </c>
      <c r="D480" s="52">
        <v>479</v>
      </c>
      <c r="E480" s="51" t="s">
        <v>83</v>
      </c>
      <c r="F480" s="51" t="s">
        <v>48</v>
      </c>
      <c r="G480" s="51" t="s">
        <v>84</v>
      </c>
      <c r="H480" s="51" t="s">
        <v>1162</v>
      </c>
      <c r="K480" s="51" t="s">
        <v>5190</v>
      </c>
      <c r="L480" s="51" t="s">
        <v>796</v>
      </c>
      <c r="M480" s="51" t="s">
        <v>797</v>
      </c>
      <c r="O480" s="51" t="s">
        <v>5191</v>
      </c>
      <c r="P480" s="51" t="s">
        <v>5192</v>
      </c>
      <c r="Q480" s="52">
        <v>15000</v>
      </c>
      <c r="R480" s="52">
        <v>16500</v>
      </c>
      <c r="S480" s="51" t="s">
        <v>5193</v>
      </c>
      <c r="T480" s="51" t="s">
        <v>5194</v>
      </c>
      <c r="U480" s="51" t="s">
        <v>5195</v>
      </c>
      <c r="V480" s="51" t="s">
        <v>82</v>
      </c>
      <c r="Y480" s="49">
        <v>479</v>
      </c>
    </row>
    <row r="481" spans="1:25" x14ac:dyDescent="0.4">
      <c r="A481" s="46" t="str">
        <f>VLOOKUP(F481,M!$A$3:$B$32,2)</f>
        <v>文学</v>
      </c>
      <c r="B481" s="46" t="str">
        <f>IFERROR(IF(A481="","",A481&amp;COUNTIF(A$2:A481,A481)),"")</f>
        <v>文学2</v>
      </c>
      <c r="C481" s="51" t="s">
        <v>1141</v>
      </c>
      <c r="D481" s="52">
        <v>480</v>
      </c>
      <c r="E481" s="51" t="s">
        <v>83</v>
      </c>
      <c r="F481" s="51" t="s">
        <v>48</v>
      </c>
      <c r="G481" s="51" t="s">
        <v>84</v>
      </c>
      <c r="H481" s="51" t="s">
        <v>1162</v>
      </c>
      <c r="K481" s="51" t="s">
        <v>5196</v>
      </c>
      <c r="L481" s="51" t="s">
        <v>796</v>
      </c>
      <c r="M481" s="51" t="s">
        <v>797</v>
      </c>
      <c r="O481" s="51" t="s">
        <v>5197</v>
      </c>
      <c r="P481" s="51" t="s">
        <v>5198</v>
      </c>
      <c r="Q481" s="52">
        <v>8500</v>
      </c>
      <c r="R481" s="52">
        <v>9350</v>
      </c>
      <c r="S481" s="51" t="s">
        <v>5199</v>
      </c>
      <c r="T481" s="51" t="s">
        <v>5200</v>
      </c>
      <c r="U481" s="51" t="s">
        <v>5201</v>
      </c>
      <c r="V481" s="51" t="s">
        <v>82</v>
      </c>
      <c r="Y481" s="49">
        <v>480</v>
      </c>
    </row>
    <row r="482" spans="1:25" x14ac:dyDescent="0.4">
      <c r="A482" s="46" t="str">
        <f>VLOOKUP(F482,M!$A$3:$B$32,2)</f>
        <v>文学</v>
      </c>
      <c r="B482" s="46" t="str">
        <f>IFERROR(IF(A482="","",A482&amp;COUNTIF(A$2:A482,A482)),"")</f>
        <v>文学3</v>
      </c>
      <c r="C482" s="51" t="s">
        <v>1141</v>
      </c>
      <c r="D482" s="52">
        <v>481</v>
      </c>
      <c r="E482" s="51" t="s">
        <v>83</v>
      </c>
      <c r="F482" s="51" t="s">
        <v>48</v>
      </c>
      <c r="G482" s="51" t="s">
        <v>84</v>
      </c>
      <c r="H482" s="51" t="s">
        <v>1162</v>
      </c>
      <c r="K482" s="51" t="s">
        <v>5202</v>
      </c>
      <c r="L482" s="51" t="s">
        <v>1339</v>
      </c>
      <c r="M482" s="51" t="s">
        <v>1340</v>
      </c>
      <c r="O482" s="51" t="s">
        <v>5203</v>
      </c>
      <c r="P482" s="51" t="s">
        <v>5204</v>
      </c>
      <c r="Q482" s="52">
        <v>49000</v>
      </c>
      <c r="R482" s="52">
        <v>53900</v>
      </c>
      <c r="S482" s="51" t="s">
        <v>5205</v>
      </c>
      <c r="T482" s="51" t="s">
        <v>5206</v>
      </c>
      <c r="U482" s="51" t="s">
        <v>5207</v>
      </c>
      <c r="V482" s="51" t="s">
        <v>129</v>
      </c>
      <c r="Y482" s="49">
        <v>481</v>
      </c>
    </row>
    <row r="483" spans="1:25" x14ac:dyDescent="0.4">
      <c r="A483" s="46" t="str">
        <f>VLOOKUP(F483,M!$A$3:$B$32,2)</f>
        <v>文学</v>
      </c>
      <c r="B483" s="46" t="str">
        <f>IFERROR(IF(A483="","",A483&amp;COUNTIF(A$2:A483,A483)),"")</f>
        <v>文学4</v>
      </c>
      <c r="C483" s="51" t="s">
        <v>1141</v>
      </c>
      <c r="D483" s="52">
        <v>482</v>
      </c>
      <c r="E483" s="51" t="s">
        <v>83</v>
      </c>
      <c r="F483" s="51" t="s">
        <v>48</v>
      </c>
      <c r="G483" s="51" t="s">
        <v>84</v>
      </c>
      <c r="H483" s="51" t="s">
        <v>1162</v>
      </c>
      <c r="K483" s="51" t="s">
        <v>5208</v>
      </c>
      <c r="L483" s="51" t="s">
        <v>646</v>
      </c>
      <c r="M483" s="51" t="s">
        <v>647</v>
      </c>
      <c r="O483" s="51" t="s">
        <v>5209</v>
      </c>
      <c r="P483" s="51" t="s">
        <v>5210</v>
      </c>
      <c r="Q483" s="52">
        <v>2900</v>
      </c>
      <c r="R483" s="52">
        <v>3190</v>
      </c>
      <c r="S483" s="51" t="s">
        <v>5211</v>
      </c>
      <c r="T483" s="51" t="s">
        <v>5008</v>
      </c>
      <c r="U483" s="51" t="s">
        <v>5212</v>
      </c>
      <c r="V483" s="51" t="s">
        <v>82</v>
      </c>
      <c r="Y483" s="49">
        <v>482</v>
      </c>
    </row>
    <row r="484" spans="1:25" x14ac:dyDescent="0.4">
      <c r="A484" s="46" t="str">
        <f>VLOOKUP(F484,M!$A$3:$B$32,2)</f>
        <v>文学</v>
      </c>
      <c r="B484" s="46" t="str">
        <f>IFERROR(IF(A484="","",A484&amp;COUNTIF(A$2:A484,A484)),"")</f>
        <v>文学5</v>
      </c>
      <c r="C484" s="51" t="s">
        <v>1161</v>
      </c>
      <c r="D484" s="52">
        <v>483</v>
      </c>
      <c r="E484" s="51" t="s">
        <v>83</v>
      </c>
      <c r="F484" s="51" t="s">
        <v>48</v>
      </c>
      <c r="G484" s="51" t="s">
        <v>84</v>
      </c>
      <c r="H484" s="51" t="s">
        <v>1162</v>
      </c>
      <c r="K484" s="51" t="s">
        <v>5213</v>
      </c>
      <c r="L484" s="51" t="s">
        <v>646</v>
      </c>
      <c r="M484" s="51" t="s">
        <v>647</v>
      </c>
      <c r="O484" s="51" t="s">
        <v>5214</v>
      </c>
      <c r="P484" s="51" t="s">
        <v>5215</v>
      </c>
      <c r="Q484" s="52">
        <v>2000</v>
      </c>
      <c r="R484" s="52">
        <v>2200</v>
      </c>
      <c r="S484" s="51" t="s">
        <v>5216</v>
      </c>
      <c r="T484" s="51" t="s">
        <v>3288</v>
      </c>
      <c r="U484" s="51" t="s">
        <v>5217</v>
      </c>
      <c r="V484" s="51" t="s">
        <v>82</v>
      </c>
      <c r="Y484" s="49">
        <v>483</v>
      </c>
    </row>
    <row r="485" spans="1:25" x14ac:dyDescent="0.4">
      <c r="A485" s="46" t="str">
        <f>VLOOKUP(F485,M!$A$3:$B$32,2)</f>
        <v>文学</v>
      </c>
      <c r="B485" s="46" t="str">
        <f>IFERROR(IF(A485="","",A485&amp;COUNTIF(A$2:A485,A485)),"")</f>
        <v>文学6</v>
      </c>
      <c r="C485" s="51" t="s">
        <v>1161</v>
      </c>
      <c r="D485" s="52">
        <v>484</v>
      </c>
      <c r="E485" s="51" t="s">
        <v>83</v>
      </c>
      <c r="F485" s="51" t="s">
        <v>48</v>
      </c>
      <c r="G485" s="51" t="s">
        <v>84</v>
      </c>
      <c r="H485" s="51" t="s">
        <v>1162</v>
      </c>
      <c r="K485" s="51" t="s">
        <v>5218</v>
      </c>
      <c r="L485" s="51" t="s">
        <v>646</v>
      </c>
      <c r="M485" s="51" t="s">
        <v>647</v>
      </c>
      <c r="O485" s="51" t="s">
        <v>5219</v>
      </c>
      <c r="P485" s="51" t="s">
        <v>5220</v>
      </c>
      <c r="Q485" s="52">
        <v>30000</v>
      </c>
      <c r="R485" s="52">
        <v>33000</v>
      </c>
      <c r="S485" s="51" t="s">
        <v>5221</v>
      </c>
      <c r="T485" s="51" t="s">
        <v>3131</v>
      </c>
      <c r="U485" s="51" t="s">
        <v>5222</v>
      </c>
      <c r="V485" s="51" t="s">
        <v>82</v>
      </c>
      <c r="Y485" s="49">
        <v>484</v>
      </c>
    </row>
    <row r="486" spans="1:25" x14ac:dyDescent="0.4">
      <c r="A486" s="46" t="str">
        <f>VLOOKUP(F486,M!$A$3:$B$32,2)</f>
        <v>文学</v>
      </c>
      <c r="B486" s="46" t="str">
        <f>IFERROR(IF(A486="","",A486&amp;COUNTIF(A$2:A486,A486)),"")</f>
        <v>文学7</v>
      </c>
      <c r="C486" s="51" t="s">
        <v>1161</v>
      </c>
      <c r="D486" s="52">
        <v>485</v>
      </c>
      <c r="E486" s="51" t="s">
        <v>83</v>
      </c>
      <c r="F486" s="51" t="s">
        <v>48</v>
      </c>
      <c r="G486" s="51" t="s">
        <v>84</v>
      </c>
      <c r="H486" s="51" t="s">
        <v>1162</v>
      </c>
      <c r="K486" s="51" t="s">
        <v>5223</v>
      </c>
      <c r="L486" s="51" t="s">
        <v>814</v>
      </c>
      <c r="M486" s="51" t="s">
        <v>815</v>
      </c>
      <c r="O486" s="51" t="s">
        <v>5224</v>
      </c>
      <c r="P486" s="51" t="s">
        <v>5225</v>
      </c>
      <c r="Q486" s="52">
        <v>8500</v>
      </c>
      <c r="R486" s="52">
        <v>9350</v>
      </c>
      <c r="S486" s="51" t="s">
        <v>5226</v>
      </c>
      <c r="T486" s="51" t="s">
        <v>3405</v>
      </c>
      <c r="U486" s="51" t="s">
        <v>558</v>
      </c>
      <c r="V486" s="51" t="s">
        <v>82</v>
      </c>
      <c r="Y486" s="49">
        <v>485</v>
      </c>
    </row>
    <row r="487" spans="1:25" x14ac:dyDescent="0.4">
      <c r="A487" s="46" t="str">
        <f>VLOOKUP(F487,M!$A$3:$B$32,2)</f>
        <v>文学</v>
      </c>
      <c r="B487" s="46" t="str">
        <f>IFERROR(IF(A487="","",A487&amp;COUNTIF(A$2:A487,A487)),"")</f>
        <v>文学8</v>
      </c>
      <c r="C487" s="51" t="s">
        <v>1161</v>
      </c>
      <c r="D487" s="52">
        <v>486</v>
      </c>
      <c r="E487" s="51" t="s">
        <v>83</v>
      </c>
      <c r="F487" s="51" t="s">
        <v>48</v>
      </c>
      <c r="G487" s="51" t="s">
        <v>84</v>
      </c>
      <c r="H487" s="51" t="s">
        <v>1162</v>
      </c>
      <c r="K487" s="51" t="s">
        <v>5227</v>
      </c>
      <c r="L487" s="51" t="s">
        <v>814</v>
      </c>
      <c r="M487" s="51" t="s">
        <v>815</v>
      </c>
      <c r="O487" s="51" t="s">
        <v>5228</v>
      </c>
      <c r="P487" s="51" t="s">
        <v>5229</v>
      </c>
      <c r="Q487" s="52">
        <v>9000</v>
      </c>
      <c r="R487" s="52">
        <v>9900</v>
      </c>
      <c r="S487" s="51" t="s">
        <v>5230</v>
      </c>
      <c r="T487" s="51" t="s">
        <v>3405</v>
      </c>
      <c r="U487" s="51" t="s">
        <v>904</v>
      </c>
      <c r="V487" s="51" t="s">
        <v>82</v>
      </c>
      <c r="Y487" s="49">
        <v>486</v>
      </c>
    </row>
    <row r="488" spans="1:25" x14ac:dyDescent="0.4">
      <c r="A488" s="46" t="str">
        <f>VLOOKUP(F488,M!$A$3:$B$32,2)</f>
        <v>文学</v>
      </c>
      <c r="B488" s="46" t="str">
        <f>IFERROR(IF(A488="","",A488&amp;COUNTIF(A$2:A488,A488)),"")</f>
        <v>文学9</v>
      </c>
      <c r="C488" s="51" t="s">
        <v>1161</v>
      </c>
      <c r="D488" s="52">
        <v>487</v>
      </c>
      <c r="E488" s="51" t="s">
        <v>83</v>
      </c>
      <c r="F488" s="51" t="s">
        <v>48</v>
      </c>
      <c r="G488" s="51" t="s">
        <v>84</v>
      </c>
      <c r="H488" s="51" t="s">
        <v>1162</v>
      </c>
      <c r="K488" s="51" t="s">
        <v>5231</v>
      </c>
      <c r="L488" s="51" t="s">
        <v>814</v>
      </c>
      <c r="M488" s="51" t="s">
        <v>815</v>
      </c>
      <c r="O488" s="51" t="s">
        <v>5232</v>
      </c>
      <c r="P488" s="51" t="s">
        <v>5233</v>
      </c>
      <c r="Q488" s="52">
        <v>22000</v>
      </c>
      <c r="R488" s="52">
        <v>24200</v>
      </c>
      <c r="S488" s="51" t="s">
        <v>5234</v>
      </c>
      <c r="T488" s="51" t="s">
        <v>3405</v>
      </c>
      <c r="U488" s="51" t="s">
        <v>4437</v>
      </c>
      <c r="V488" s="51" t="s">
        <v>82</v>
      </c>
      <c r="Y488" s="49">
        <v>487</v>
      </c>
    </row>
    <row r="489" spans="1:25" x14ac:dyDescent="0.4">
      <c r="A489" s="46" t="str">
        <f>VLOOKUP(F489,M!$A$3:$B$32,2)</f>
        <v>文学</v>
      </c>
      <c r="B489" s="46" t="str">
        <f>IFERROR(IF(A489="","",A489&amp;COUNTIF(A$2:A489,A489)),"")</f>
        <v>文学10</v>
      </c>
      <c r="C489" s="51" t="s">
        <v>1161</v>
      </c>
      <c r="D489" s="52">
        <v>488</v>
      </c>
      <c r="E489" s="51" t="s">
        <v>83</v>
      </c>
      <c r="F489" s="51" t="s">
        <v>48</v>
      </c>
      <c r="G489" s="51" t="s">
        <v>84</v>
      </c>
      <c r="H489" s="51" t="s">
        <v>1162</v>
      </c>
      <c r="K489" s="51" t="s">
        <v>5235</v>
      </c>
      <c r="L489" s="51" t="s">
        <v>814</v>
      </c>
      <c r="M489" s="51" t="s">
        <v>815</v>
      </c>
      <c r="O489" s="51" t="s">
        <v>5236</v>
      </c>
      <c r="P489" s="51" t="s">
        <v>5237</v>
      </c>
      <c r="Q489" s="52">
        <v>8500</v>
      </c>
      <c r="R489" s="52">
        <v>9350</v>
      </c>
      <c r="S489" s="51" t="s">
        <v>5238</v>
      </c>
      <c r="T489" s="51" t="s">
        <v>3062</v>
      </c>
      <c r="U489" s="51" t="s">
        <v>392</v>
      </c>
      <c r="V489" s="51" t="s">
        <v>82</v>
      </c>
      <c r="Y489" s="49">
        <v>488</v>
      </c>
    </row>
    <row r="490" spans="1:25" x14ac:dyDescent="0.4">
      <c r="A490" s="46" t="str">
        <f>VLOOKUP(F490,M!$A$3:$B$32,2)</f>
        <v>文学</v>
      </c>
      <c r="B490" s="46" t="str">
        <f>IFERROR(IF(A490="","",A490&amp;COUNTIF(A$2:A490,A490)),"")</f>
        <v>文学11</v>
      </c>
      <c r="C490" s="51" t="s">
        <v>1161</v>
      </c>
      <c r="D490" s="52">
        <v>489</v>
      </c>
      <c r="E490" s="51" t="s">
        <v>83</v>
      </c>
      <c r="F490" s="51" t="s">
        <v>48</v>
      </c>
      <c r="G490" s="51" t="s">
        <v>84</v>
      </c>
      <c r="H490" s="51" t="s">
        <v>1162</v>
      </c>
      <c r="K490" s="51" t="s">
        <v>5239</v>
      </c>
      <c r="L490" s="51" t="s">
        <v>814</v>
      </c>
      <c r="M490" s="51" t="s">
        <v>815</v>
      </c>
      <c r="O490" s="51" t="s">
        <v>5240</v>
      </c>
      <c r="P490" s="51" t="s">
        <v>5241</v>
      </c>
      <c r="Q490" s="52">
        <v>7500</v>
      </c>
      <c r="R490" s="52">
        <v>8250</v>
      </c>
      <c r="S490" s="51" t="s">
        <v>5242</v>
      </c>
      <c r="T490" s="51" t="s">
        <v>3405</v>
      </c>
      <c r="U490" s="51" t="s">
        <v>1037</v>
      </c>
      <c r="V490" s="51" t="s">
        <v>82</v>
      </c>
      <c r="Y490" s="49">
        <v>489</v>
      </c>
    </row>
    <row r="491" spans="1:25" x14ac:dyDescent="0.4">
      <c r="A491" s="46" t="str">
        <f>VLOOKUP(F491,M!$A$3:$B$32,2)</f>
        <v>文学</v>
      </c>
      <c r="B491" s="46" t="str">
        <f>IFERROR(IF(A491="","",A491&amp;COUNTIF(A$2:A491,A491)),"")</f>
        <v>文学12</v>
      </c>
      <c r="C491" s="51" t="s">
        <v>1161</v>
      </c>
      <c r="D491" s="52">
        <v>490</v>
      </c>
      <c r="E491" s="51" t="s">
        <v>83</v>
      </c>
      <c r="F491" s="51" t="s">
        <v>48</v>
      </c>
      <c r="G491" s="51" t="s">
        <v>84</v>
      </c>
      <c r="H491" s="51" t="s">
        <v>1162</v>
      </c>
      <c r="K491" s="51" t="s">
        <v>5243</v>
      </c>
      <c r="L491" s="51" t="s">
        <v>814</v>
      </c>
      <c r="M491" s="51" t="s">
        <v>815</v>
      </c>
      <c r="O491" s="55" t="s">
        <v>5244</v>
      </c>
      <c r="P491" s="51" t="s">
        <v>5245</v>
      </c>
      <c r="Q491" s="52">
        <v>9000</v>
      </c>
      <c r="R491" s="52">
        <v>9900</v>
      </c>
      <c r="S491" s="51" t="s">
        <v>5246</v>
      </c>
      <c r="T491" s="51" t="s">
        <v>3181</v>
      </c>
      <c r="U491" s="51" t="s">
        <v>904</v>
      </c>
      <c r="V491" s="51" t="s">
        <v>82</v>
      </c>
      <c r="Y491" s="49">
        <v>490</v>
      </c>
    </row>
    <row r="492" spans="1:25" x14ac:dyDescent="0.4">
      <c r="A492" s="46" t="str">
        <f>VLOOKUP(F492,M!$A$3:$B$32,2)</f>
        <v>文学</v>
      </c>
      <c r="B492" s="46" t="str">
        <f>IFERROR(IF(A492="","",A492&amp;COUNTIF(A$2:A492,A492)),"")</f>
        <v>文学13</v>
      </c>
      <c r="C492" s="51" t="s">
        <v>1161</v>
      </c>
      <c r="D492" s="52">
        <v>491</v>
      </c>
      <c r="E492" s="51" t="s">
        <v>83</v>
      </c>
      <c r="F492" s="51" t="s">
        <v>48</v>
      </c>
      <c r="G492" s="51" t="s">
        <v>84</v>
      </c>
      <c r="H492" s="51" t="s">
        <v>1162</v>
      </c>
      <c r="K492" s="51" t="s">
        <v>5247</v>
      </c>
      <c r="L492" s="51" t="s">
        <v>814</v>
      </c>
      <c r="M492" s="51" t="s">
        <v>815</v>
      </c>
      <c r="O492" s="51" t="s">
        <v>5248</v>
      </c>
      <c r="P492" s="51" t="s">
        <v>5249</v>
      </c>
      <c r="Q492" s="52">
        <v>35000</v>
      </c>
      <c r="R492" s="52">
        <v>38500</v>
      </c>
      <c r="S492" s="51" t="s">
        <v>5250</v>
      </c>
      <c r="T492" s="51" t="s">
        <v>3062</v>
      </c>
      <c r="U492" s="51" t="s">
        <v>5251</v>
      </c>
      <c r="V492" s="51" t="s">
        <v>82</v>
      </c>
      <c r="Y492" s="49">
        <v>491</v>
      </c>
    </row>
    <row r="493" spans="1:25" x14ac:dyDescent="0.4">
      <c r="A493" s="46" t="str">
        <f>VLOOKUP(F493,M!$A$3:$B$32,2)</f>
        <v>文学</v>
      </c>
      <c r="B493" s="46" t="str">
        <f>IFERROR(IF(A493="","",A493&amp;COUNTIF(A$2:A493,A493)),"")</f>
        <v>文学14</v>
      </c>
      <c r="C493" s="51" t="s">
        <v>1161</v>
      </c>
      <c r="D493" s="52">
        <v>492</v>
      </c>
      <c r="E493" s="51" t="s">
        <v>83</v>
      </c>
      <c r="F493" s="51" t="s">
        <v>48</v>
      </c>
      <c r="G493" s="51" t="s">
        <v>84</v>
      </c>
      <c r="H493" s="51" t="s">
        <v>1162</v>
      </c>
      <c r="K493" s="51" t="s">
        <v>5252</v>
      </c>
      <c r="L493" s="51" t="s">
        <v>814</v>
      </c>
      <c r="M493" s="51" t="s">
        <v>815</v>
      </c>
      <c r="O493" s="51" t="s">
        <v>5253</v>
      </c>
      <c r="P493" s="51" t="s">
        <v>5254</v>
      </c>
      <c r="Q493" s="52">
        <v>8000</v>
      </c>
      <c r="R493" s="52">
        <v>8800</v>
      </c>
      <c r="S493" s="51" t="s">
        <v>5255</v>
      </c>
      <c r="T493" s="51" t="s">
        <v>3062</v>
      </c>
      <c r="U493" s="51" t="s">
        <v>760</v>
      </c>
      <c r="V493" s="51" t="s">
        <v>82</v>
      </c>
      <c r="Y493" s="49">
        <v>492</v>
      </c>
    </row>
    <row r="494" spans="1:25" x14ac:dyDescent="0.4">
      <c r="A494" s="46" t="str">
        <f>VLOOKUP(F494,M!$A$3:$B$32,2)</f>
        <v>文学</v>
      </c>
      <c r="B494" s="46" t="str">
        <f>IFERROR(IF(A494="","",A494&amp;COUNTIF(A$2:A494,A494)),"")</f>
        <v>文学15</v>
      </c>
      <c r="C494" s="51" t="s">
        <v>1161</v>
      </c>
      <c r="D494" s="52">
        <v>493</v>
      </c>
      <c r="E494" s="51" t="s">
        <v>83</v>
      </c>
      <c r="F494" s="51" t="s">
        <v>48</v>
      </c>
      <c r="G494" s="51" t="s">
        <v>84</v>
      </c>
      <c r="H494" s="51" t="s">
        <v>1162</v>
      </c>
      <c r="K494" s="51" t="s">
        <v>5256</v>
      </c>
      <c r="L494" s="51" t="s">
        <v>814</v>
      </c>
      <c r="M494" s="51" t="s">
        <v>815</v>
      </c>
      <c r="O494" s="55" t="s">
        <v>5257</v>
      </c>
      <c r="P494" s="51" t="s">
        <v>5258</v>
      </c>
      <c r="Q494" s="52">
        <v>5400</v>
      </c>
      <c r="R494" s="52">
        <v>5940</v>
      </c>
      <c r="S494" s="51" t="s">
        <v>5259</v>
      </c>
      <c r="T494" s="51" t="s">
        <v>3405</v>
      </c>
      <c r="U494" s="51" t="s">
        <v>642</v>
      </c>
      <c r="V494" s="51" t="s">
        <v>82</v>
      </c>
      <c r="Y494" s="49">
        <v>493</v>
      </c>
    </row>
    <row r="495" spans="1:25" x14ac:dyDescent="0.4">
      <c r="A495" s="46" t="str">
        <f>VLOOKUP(F495,M!$A$3:$B$32,2)</f>
        <v>文学</v>
      </c>
      <c r="B495" s="46" t="str">
        <f>IFERROR(IF(A495="","",A495&amp;COUNTIF(A$2:A495,A495)),"")</f>
        <v>文学16</v>
      </c>
      <c r="C495" s="51" t="s">
        <v>1161</v>
      </c>
      <c r="D495" s="52">
        <v>494</v>
      </c>
      <c r="E495" s="51" t="s">
        <v>83</v>
      </c>
      <c r="F495" s="51" t="s">
        <v>48</v>
      </c>
      <c r="G495" s="51" t="s">
        <v>84</v>
      </c>
      <c r="H495" s="51" t="s">
        <v>1162</v>
      </c>
      <c r="K495" s="51" t="s">
        <v>5260</v>
      </c>
      <c r="L495" s="51" t="s">
        <v>814</v>
      </c>
      <c r="M495" s="51" t="s">
        <v>815</v>
      </c>
      <c r="O495" s="51" t="s">
        <v>5261</v>
      </c>
      <c r="P495" s="51" t="s">
        <v>5262</v>
      </c>
      <c r="Q495" s="52">
        <v>9000</v>
      </c>
      <c r="R495" s="52">
        <v>9900</v>
      </c>
      <c r="S495" s="51" t="s">
        <v>5263</v>
      </c>
      <c r="T495" s="51" t="s">
        <v>3067</v>
      </c>
      <c r="U495" s="51" t="s">
        <v>1594</v>
      </c>
      <c r="V495" s="51" t="s">
        <v>82</v>
      </c>
      <c r="Y495" s="49">
        <v>494</v>
      </c>
    </row>
    <row r="496" spans="1:25" x14ac:dyDescent="0.4">
      <c r="A496" s="46" t="str">
        <f>VLOOKUP(F496,M!$A$3:$B$32,2)</f>
        <v>文学</v>
      </c>
      <c r="B496" s="46" t="str">
        <f>IFERROR(IF(A496="","",A496&amp;COUNTIF(A$2:A496,A496)),"")</f>
        <v>文学17</v>
      </c>
      <c r="C496" s="51" t="s">
        <v>1161</v>
      </c>
      <c r="D496" s="52">
        <v>495</v>
      </c>
      <c r="E496" s="51" t="s">
        <v>83</v>
      </c>
      <c r="F496" s="51" t="s">
        <v>48</v>
      </c>
      <c r="G496" s="51" t="s">
        <v>84</v>
      </c>
      <c r="H496" s="51" t="s">
        <v>1162</v>
      </c>
      <c r="L496" s="51" t="s">
        <v>814</v>
      </c>
      <c r="M496" s="51" t="s">
        <v>815</v>
      </c>
      <c r="O496" s="51" t="s">
        <v>5264</v>
      </c>
      <c r="P496" s="51" t="s">
        <v>5265</v>
      </c>
      <c r="Q496" s="52">
        <v>16200</v>
      </c>
      <c r="R496" s="52">
        <v>17820</v>
      </c>
      <c r="S496" s="51" t="s">
        <v>5266</v>
      </c>
      <c r="T496" s="51" t="s">
        <v>5267</v>
      </c>
      <c r="U496" s="51" t="s">
        <v>5268</v>
      </c>
      <c r="V496" s="51" t="s">
        <v>129</v>
      </c>
      <c r="Y496" s="49">
        <v>495</v>
      </c>
    </row>
    <row r="497" spans="1:25" x14ac:dyDescent="0.4">
      <c r="A497" s="46" t="str">
        <f>VLOOKUP(F497,M!$A$3:$B$32,2)</f>
        <v>文学</v>
      </c>
      <c r="B497" s="46" t="str">
        <f>IFERROR(IF(A497="","",A497&amp;COUNTIF(A$2:A497,A497)),"")</f>
        <v>文学18</v>
      </c>
      <c r="C497" s="51" t="s">
        <v>1161</v>
      </c>
      <c r="D497" s="52">
        <v>496</v>
      </c>
      <c r="E497" s="51" t="s">
        <v>83</v>
      </c>
      <c r="F497" s="51" t="s">
        <v>48</v>
      </c>
      <c r="G497" s="51" t="s">
        <v>84</v>
      </c>
      <c r="H497" s="51" t="s">
        <v>1162</v>
      </c>
      <c r="K497" s="51" t="s">
        <v>5269</v>
      </c>
      <c r="L497" s="51" t="s">
        <v>345</v>
      </c>
      <c r="M497" s="51" t="s">
        <v>346</v>
      </c>
      <c r="O497" s="51" t="s">
        <v>5270</v>
      </c>
      <c r="P497" s="51" t="s">
        <v>5271</v>
      </c>
      <c r="Q497" s="52">
        <v>20000</v>
      </c>
      <c r="R497" s="52">
        <v>22000</v>
      </c>
      <c r="S497" s="51" t="s">
        <v>5272</v>
      </c>
      <c r="T497" s="51" t="s">
        <v>3215</v>
      </c>
      <c r="U497" s="51" t="s">
        <v>5273</v>
      </c>
      <c r="V497" s="51" t="s">
        <v>82</v>
      </c>
      <c r="Y497" s="49">
        <v>496</v>
      </c>
    </row>
    <row r="498" spans="1:25" x14ac:dyDescent="0.4">
      <c r="A498" s="46" t="str">
        <f>VLOOKUP(F498,M!$A$3:$B$32,2)</f>
        <v>文学</v>
      </c>
      <c r="B498" s="46" t="str">
        <f>IFERROR(IF(A498="","",A498&amp;COUNTIF(A$2:A498,A498)),"")</f>
        <v>文学19</v>
      </c>
      <c r="C498" s="51" t="s">
        <v>1161</v>
      </c>
      <c r="D498" s="52">
        <v>497</v>
      </c>
      <c r="E498" s="51" t="s">
        <v>83</v>
      </c>
      <c r="F498" s="51" t="s">
        <v>48</v>
      </c>
      <c r="G498" s="51" t="s">
        <v>84</v>
      </c>
      <c r="H498" s="51" t="s">
        <v>1162</v>
      </c>
      <c r="K498" s="51" t="s">
        <v>5274</v>
      </c>
      <c r="L498" s="51" t="s">
        <v>564</v>
      </c>
      <c r="M498" s="51" t="s">
        <v>565</v>
      </c>
      <c r="O498" s="51" t="s">
        <v>5275</v>
      </c>
      <c r="P498" s="51" t="s">
        <v>5276</v>
      </c>
      <c r="Q498" s="52">
        <v>6300</v>
      </c>
      <c r="R498" s="52">
        <v>6930</v>
      </c>
      <c r="S498" s="51" t="s">
        <v>5277</v>
      </c>
      <c r="T498" s="51" t="s">
        <v>3181</v>
      </c>
      <c r="U498" s="51" t="s">
        <v>5278</v>
      </c>
      <c r="V498" s="51" t="s">
        <v>82</v>
      </c>
      <c r="Y498" s="49">
        <v>497</v>
      </c>
    </row>
    <row r="499" spans="1:25" x14ac:dyDescent="0.4">
      <c r="A499" s="46" t="str">
        <f>VLOOKUP(F499,M!$A$3:$B$32,2)</f>
        <v>文学</v>
      </c>
      <c r="B499" s="46" t="str">
        <f>IFERROR(IF(A499="","",A499&amp;COUNTIF(A$2:A499,A499)),"")</f>
        <v>文学20</v>
      </c>
      <c r="C499" s="51" t="s">
        <v>1161</v>
      </c>
      <c r="D499" s="52">
        <v>498</v>
      </c>
      <c r="E499" s="51" t="s">
        <v>83</v>
      </c>
      <c r="F499" s="51" t="s">
        <v>48</v>
      </c>
      <c r="G499" s="51" t="s">
        <v>84</v>
      </c>
      <c r="H499" s="51" t="s">
        <v>1162</v>
      </c>
      <c r="K499" s="51" t="s">
        <v>5279</v>
      </c>
      <c r="L499" s="51" t="s">
        <v>564</v>
      </c>
      <c r="M499" s="51" t="s">
        <v>565</v>
      </c>
      <c r="O499" s="51" t="s">
        <v>5280</v>
      </c>
      <c r="P499" s="51" t="s">
        <v>5281</v>
      </c>
      <c r="Q499" s="52">
        <v>6300</v>
      </c>
      <c r="R499" s="52">
        <v>6930</v>
      </c>
      <c r="S499" s="51" t="s">
        <v>5282</v>
      </c>
      <c r="T499" s="51" t="s">
        <v>3098</v>
      </c>
      <c r="U499" s="51" t="s">
        <v>5283</v>
      </c>
      <c r="V499" s="51" t="s">
        <v>82</v>
      </c>
      <c r="Y499" s="49">
        <v>498</v>
      </c>
    </row>
    <row r="500" spans="1:25" x14ac:dyDescent="0.4">
      <c r="A500" s="46" t="str">
        <f>VLOOKUP(F500,M!$A$3:$B$32,2)</f>
        <v>文学</v>
      </c>
      <c r="B500" s="46" t="str">
        <f>IFERROR(IF(A500="","",A500&amp;COUNTIF(A$2:A500,A500)),"")</f>
        <v>文学21</v>
      </c>
      <c r="C500" s="51" t="s">
        <v>1175</v>
      </c>
      <c r="D500" s="52">
        <v>499</v>
      </c>
      <c r="E500" s="51" t="s">
        <v>83</v>
      </c>
      <c r="F500" s="51" t="s">
        <v>48</v>
      </c>
      <c r="G500" s="51" t="s">
        <v>84</v>
      </c>
      <c r="H500" s="51" t="s">
        <v>1162</v>
      </c>
      <c r="K500" s="51" t="s">
        <v>5284</v>
      </c>
      <c r="L500" s="51" t="s">
        <v>592</v>
      </c>
      <c r="M500" s="51" t="s">
        <v>593</v>
      </c>
      <c r="O500" s="51" t="s">
        <v>5285</v>
      </c>
      <c r="P500" s="51" t="s">
        <v>5286</v>
      </c>
      <c r="Q500" s="52">
        <v>6800</v>
      </c>
      <c r="R500" s="52">
        <v>7480</v>
      </c>
      <c r="S500" s="51" t="s">
        <v>5287</v>
      </c>
      <c r="T500" s="51" t="s">
        <v>3405</v>
      </c>
      <c r="U500" s="51" t="s">
        <v>5288</v>
      </c>
      <c r="V500" s="51" t="s">
        <v>82</v>
      </c>
      <c r="Y500" s="49">
        <v>499</v>
      </c>
    </row>
    <row r="501" spans="1:25" x14ac:dyDescent="0.4">
      <c r="A501" s="46" t="str">
        <f>VLOOKUP(F501,M!$A$3:$B$32,2)</f>
        <v>文学</v>
      </c>
      <c r="B501" s="46" t="str">
        <f>IFERROR(IF(A501="","",A501&amp;COUNTIF(A$2:A501,A501)),"")</f>
        <v>文学22</v>
      </c>
      <c r="C501" s="51" t="s">
        <v>1175</v>
      </c>
      <c r="D501" s="52">
        <v>500</v>
      </c>
      <c r="E501" s="51" t="s">
        <v>83</v>
      </c>
      <c r="F501" s="51" t="s">
        <v>48</v>
      </c>
      <c r="G501" s="51" t="s">
        <v>84</v>
      </c>
      <c r="H501" s="51" t="s">
        <v>1162</v>
      </c>
      <c r="L501" s="51" t="s">
        <v>635</v>
      </c>
      <c r="M501" s="51" t="s">
        <v>636</v>
      </c>
      <c r="O501" s="51" t="s">
        <v>5289</v>
      </c>
      <c r="P501" s="51" t="s">
        <v>5290</v>
      </c>
      <c r="Q501" s="52">
        <v>14400</v>
      </c>
      <c r="R501" s="52">
        <v>15840</v>
      </c>
      <c r="S501" s="51" t="s">
        <v>5291</v>
      </c>
      <c r="T501" s="51" t="s">
        <v>3067</v>
      </c>
      <c r="U501" s="51" t="s">
        <v>5292</v>
      </c>
      <c r="V501" s="51" t="s">
        <v>129</v>
      </c>
      <c r="Y501" s="49">
        <v>500</v>
      </c>
    </row>
    <row r="502" spans="1:25" x14ac:dyDescent="0.4">
      <c r="A502" s="46" t="str">
        <f>VLOOKUP(F502,M!$A$3:$B$32,2)</f>
        <v>文学</v>
      </c>
      <c r="B502" s="46" t="str">
        <f>IFERROR(IF(A502="","",A502&amp;COUNTIF(A$2:A502,A502)),"")</f>
        <v>文学23</v>
      </c>
      <c r="C502" s="51" t="s">
        <v>1175</v>
      </c>
      <c r="D502" s="52">
        <v>501</v>
      </c>
      <c r="E502" s="51" t="s">
        <v>83</v>
      </c>
      <c r="F502" s="51" t="s">
        <v>48</v>
      </c>
      <c r="G502" s="51" t="s">
        <v>84</v>
      </c>
      <c r="H502" s="51" t="s">
        <v>1162</v>
      </c>
      <c r="K502" s="51" t="s">
        <v>5293</v>
      </c>
      <c r="L502" s="51" t="s">
        <v>637</v>
      </c>
      <c r="M502" s="51" t="s">
        <v>638</v>
      </c>
      <c r="O502" s="51" t="s">
        <v>5294</v>
      </c>
      <c r="P502" s="51" t="s">
        <v>5295</v>
      </c>
      <c r="Q502" s="52">
        <v>7200</v>
      </c>
      <c r="R502" s="52">
        <v>7920</v>
      </c>
      <c r="S502" s="51" t="s">
        <v>5296</v>
      </c>
      <c r="T502" s="51" t="s">
        <v>3062</v>
      </c>
      <c r="U502" s="51" t="s">
        <v>2576</v>
      </c>
      <c r="V502" s="51" t="s">
        <v>82</v>
      </c>
      <c r="Y502" s="49">
        <v>501</v>
      </c>
    </row>
    <row r="503" spans="1:25" x14ac:dyDescent="0.4">
      <c r="A503" s="46" t="str">
        <f>VLOOKUP(F503,M!$A$3:$B$32,2)</f>
        <v>文学</v>
      </c>
      <c r="B503" s="46" t="str">
        <f>IFERROR(IF(A503="","",A503&amp;COUNTIF(A$2:A503,A503)),"")</f>
        <v>文学24</v>
      </c>
      <c r="C503" s="51" t="s">
        <v>1175</v>
      </c>
      <c r="D503" s="52">
        <v>502</v>
      </c>
      <c r="E503" s="51" t="s">
        <v>83</v>
      </c>
      <c r="F503" s="51" t="s">
        <v>48</v>
      </c>
      <c r="G503" s="51" t="s">
        <v>84</v>
      </c>
      <c r="H503" s="51" t="s">
        <v>1162</v>
      </c>
      <c r="K503" s="51" t="s">
        <v>5297</v>
      </c>
      <c r="L503" s="51" t="s">
        <v>637</v>
      </c>
      <c r="M503" s="51" t="s">
        <v>638</v>
      </c>
      <c r="O503" s="51" t="s">
        <v>5298</v>
      </c>
      <c r="P503" s="51" t="s">
        <v>5299</v>
      </c>
      <c r="Q503" s="52">
        <v>3600</v>
      </c>
      <c r="R503" s="52">
        <v>3960</v>
      </c>
      <c r="S503" s="51" t="s">
        <v>5300</v>
      </c>
      <c r="T503" s="51" t="s">
        <v>3103</v>
      </c>
      <c r="U503" s="51" t="s">
        <v>402</v>
      </c>
      <c r="V503" s="51" t="s">
        <v>82</v>
      </c>
      <c r="Y503" s="49">
        <v>502</v>
      </c>
    </row>
    <row r="504" spans="1:25" x14ac:dyDescent="0.4">
      <c r="A504" s="46" t="str">
        <f>VLOOKUP(F504,M!$A$3:$B$32,2)</f>
        <v>文学</v>
      </c>
      <c r="B504" s="46" t="str">
        <f>IFERROR(IF(A504="","",A504&amp;COUNTIF(A$2:A504,A504)),"")</f>
        <v>文学25</v>
      </c>
      <c r="C504" s="51" t="s">
        <v>1175</v>
      </c>
      <c r="D504" s="52">
        <v>503</v>
      </c>
      <c r="E504" s="51" t="s">
        <v>83</v>
      </c>
      <c r="F504" s="51" t="s">
        <v>48</v>
      </c>
      <c r="G504" s="51" t="s">
        <v>84</v>
      </c>
      <c r="H504" s="51" t="s">
        <v>1162</v>
      </c>
      <c r="K504" s="51" t="s">
        <v>5301</v>
      </c>
      <c r="L504" s="51" t="s">
        <v>516</v>
      </c>
      <c r="M504" s="51" t="s">
        <v>517</v>
      </c>
      <c r="O504" s="51" t="s">
        <v>5302</v>
      </c>
      <c r="P504" s="51" t="s">
        <v>5303</v>
      </c>
      <c r="Q504" s="52">
        <v>2200</v>
      </c>
      <c r="R504" s="52">
        <v>2420</v>
      </c>
      <c r="S504" s="51" t="s">
        <v>5304</v>
      </c>
      <c r="T504" s="51" t="s">
        <v>3215</v>
      </c>
      <c r="U504" s="51" t="s">
        <v>4301</v>
      </c>
      <c r="V504" s="51" t="s">
        <v>82</v>
      </c>
      <c r="Y504" s="49">
        <v>503</v>
      </c>
    </row>
    <row r="505" spans="1:25" x14ac:dyDescent="0.4">
      <c r="A505" s="46" t="str">
        <f>VLOOKUP(F505,M!$A$3:$B$32,2)</f>
        <v>文学</v>
      </c>
      <c r="B505" s="46" t="str">
        <f>IFERROR(IF(A505="","",A505&amp;COUNTIF(A$2:A505,A505)),"")</f>
        <v>文学26</v>
      </c>
      <c r="C505" s="51" t="s">
        <v>1175</v>
      </c>
      <c r="D505" s="52">
        <v>504</v>
      </c>
      <c r="E505" s="51" t="s">
        <v>83</v>
      </c>
      <c r="F505" s="51" t="s">
        <v>48</v>
      </c>
      <c r="G505" s="51" t="s">
        <v>84</v>
      </c>
      <c r="H505" s="51" t="s">
        <v>1162</v>
      </c>
      <c r="K505" s="51" t="s">
        <v>5305</v>
      </c>
      <c r="L505" s="51" t="s">
        <v>516</v>
      </c>
      <c r="M505" s="51" t="s">
        <v>517</v>
      </c>
      <c r="O505" s="51" t="s">
        <v>5306</v>
      </c>
      <c r="P505" s="51" t="s">
        <v>5307</v>
      </c>
      <c r="Q505" s="52">
        <v>6000</v>
      </c>
      <c r="R505" s="52">
        <v>6600</v>
      </c>
      <c r="S505" s="51" t="s">
        <v>5308</v>
      </c>
      <c r="T505" s="51" t="s">
        <v>3266</v>
      </c>
      <c r="U505" s="51" t="s">
        <v>5309</v>
      </c>
      <c r="V505" s="51" t="s">
        <v>82</v>
      </c>
      <c r="Y505" s="49">
        <v>504</v>
      </c>
    </row>
    <row r="506" spans="1:25" x14ac:dyDescent="0.4">
      <c r="A506" s="46" t="str">
        <f>VLOOKUP(F506,M!$A$3:$B$32,2)</f>
        <v>文学</v>
      </c>
      <c r="B506" s="46" t="str">
        <f>IFERROR(IF(A506="","",A506&amp;COUNTIF(A$2:A506,A506)),"")</f>
        <v>文学27</v>
      </c>
      <c r="C506" s="51" t="s">
        <v>1175</v>
      </c>
      <c r="D506" s="52">
        <v>505</v>
      </c>
      <c r="E506" s="51" t="s">
        <v>83</v>
      </c>
      <c r="F506" s="51" t="s">
        <v>48</v>
      </c>
      <c r="G506" s="51" t="s">
        <v>84</v>
      </c>
      <c r="H506" s="51" t="s">
        <v>1162</v>
      </c>
      <c r="K506" s="51" t="s">
        <v>5310</v>
      </c>
      <c r="L506" s="51" t="s">
        <v>516</v>
      </c>
      <c r="M506" s="51" t="s">
        <v>517</v>
      </c>
      <c r="O506" s="51" t="s">
        <v>5311</v>
      </c>
      <c r="P506" s="51" t="s">
        <v>5312</v>
      </c>
      <c r="Q506" s="52">
        <v>9200</v>
      </c>
      <c r="R506" s="52">
        <v>10120</v>
      </c>
      <c r="S506" s="51" t="s">
        <v>5313</v>
      </c>
      <c r="T506" s="51" t="s">
        <v>3664</v>
      </c>
      <c r="U506" s="51" t="s">
        <v>5314</v>
      </c>
      <c r="V506" s="51" t="s">
        <v>82</v>
      </c>
      <c r="Y506" s="49">
        <v>505</v>
      </c>
    </row>
    <row r="507" spans="1:25" x14ac:dyDescent="0.4">
      <c r="A507" s="46" t="str">
        <f>VLOOKUP(F507,M!$A$3:$B$32,2)</f>
        <v>文学</v>
      </c>
      <c r="B507" s="46" t="str">
        <f>IFERROR(IF(A507="","",A507&amp;COUNTIF(A$2:A507,A507)),"")</f>
        <v>文学28</v>
      </c>
      <c r="C507" s="51" t="s">
        <v>1175</v>
      </c>
      <c r="D507" s="52">
        <v>506</v>
      </c>
      <c r="E507" s="51" t="s">
        <v>83</v>
      </c>
      <c r="F507" s="51" t="s">
        <v>48</v>
      </c>
      <c r="G507" s="51" t="s">
        <v>84</v>
      </c>
      <c r="H507" s="51" t="s">
        <v>1162</v>
      </c>
      <c r="K507" s="51" t="s">
        <v>5315</v>
      </c>
      <c r="L507" s="51" t="s">
        <v>516</v>
      </c>
      <c r="M507" s="51" t="s">
        <v>517</v>
      </c>
      <c r="O507" s="51" t="s">
        <v>5316</v>
      </c>
      <c r="P507" s="51" t="s">
        <v>5317</v>
      </c>
      <c r="Q507" s="52">
        <v>4800</v>
      </c>
      <c r="R507" s="52">
        <v>5280</v>
      </c>
      <c r="S507" s="51" t="s">
        <v>5318</v>
      </c>
      <c r="T507" s="51" t="s">
        <v>3266</v>
      </c>
      <c r="U507" s="51" t="s">
        <v>5319</v>
      </c>
      <c r="V507" s="51" t="s">
        <v>82</v>
      </c>
      <c r="Y507" s="49">
        <v>506</v>
      </c>
    </row>
    <row r="508" spans="1:25" x14ac:dyDescent="0.4">
      <c r="A508" s="46" t="str">
        <f>VLOOKUP(F508,M!$A$3:$B$32,2)</f>
        <v>文学</v>
      </c>
      <c r="B508" s="46" t="str">
        <f>IFERROR(IF(A508="","",A508&amp;COUNTIF(A$2:A508,A508)),"")</f>
        <v>文学29</v>
      </c>
      <c r="C508" s="51" t="s">
        <v>1175</v>
      </c>
      <c r="D508" s="52">
        <v>507</v>
      </c>
      <c r="E508" s="51" t="s">
        <v>83</v>
      </c>
      <c r="F508" s="51" t="s">
        <v>48</v>
      </c>
      <c r="G508" s="51" t="s">
        <v>84</v>
      </c>
      <c r="H508" s="51" t="s">
        <v>1162</v>
      </c>
      <c r="K508" s="51" t="s">
        <v>5320</v>
      </c>
      <c r="L508" s="51" t="s">
        <v>516</v>
      </c>
      <c r="M508" s="51" t="s">
        <v>517</v>
      </c>
      <c r="O508" s="51" t="s">
        <v>5321</v>
      </c>
      <c r="P508" s="51" t="s">
        <v>5322</v>
      </c>
      <c r="Q508" s="52">
        <v>3200</v>
      </c>
      <c r="R508" s="52">
        <v>3520</v>
      </c>
      <c r="S508" s="51" t="s">
        <v>5323</v>
      </c>
      <c r="T508" s="51" t="s">
        <v>3431</v>
      </c>
      <c r="U508" s="51" t="s">
        <v>5324</v>
      </c>
      <c r="V508" s="51" t="s">
        <v>82</v>
      </c>
      <c r="Y508" s="49">
        <v>507</v>
      </c>
    </row>
    <row r="509" spans="1:25" x14ac:dyDescent="0.4">
      <c r="A509" s="46" t="str">
        <f>VLOOKUP(F509,M!$A$3:$B$32,2)</f>
        <v>文学</v>
      </c>
      <c r="B509" s="46" t="str">
        <f>IFERROR(IF(A509="","",A509&amp;COUNTIF(A$2:A509,A509)),"")</f>
        <v>文学30</v>
      </c>
      <c r="C509" s="51" t="s">
        <v>1175</v>
      </c>
      <c r="D509" s="52">
        <v>508</v>
      </c>
      <c r="E509" s="51" t="s">
        <v>83</v>
      </c>
      <c r="F509" s="51" t="s">
        <v>48</v>
      </c>
      <c r="G509" s="51" t="s">
        <v>84</v>
      </c>
      <c r="H509" s="51" t="s">
        <v>1162</v>
      </c>
      <c r="K509" s="51" t="s">
        <v>5325</v>
      </c>
      <c r="L509" s="51" t="s">
        <v>516</v>
      </c>
      <c r="M509" s="51" t="s">
        <v>517</v>
      </c>
      <c r="O509" s="51" t="s">
        <v>5326</v>
      </c>
      <c r="P509" s="51" t="s">
        <v>5327</v>
      </c>
      <c r="Q509" s="52">
        <v>4500</v>
      </c>
      <c r="R509" s="52">
        <v>4950</v>
      </c>
      <c r="S509" s="51" t="s">
        <v>5328</v>
      </c>
      <c r="T509" s="51" t="s">
        <v>3215</v>
      </c>
      <c r="U509" s="51" t="s">
        <v>5329</v>
      </c>
      <c r="V509" s="51" t="s">
        <v>82</v>
      </c>
      <c r="Y509" s="49">
        <v>508</v>
      </c>
    </row>
    <row r="510" spans="1:25" x14ac:dyDescent="0.4">
      <c r="A510" s="46" t="str">
        <f>VLOOKUP(F510,M!$A$3:$B$32,2)</f>
        <v>文学</v>
      </c>
      <c r="B510" s="46" t="str">
        <f>IFERROR(IF(A510="","",A510&amp;COUNTIF(A$2:A510,A510)),"")</f>
        <v>文学31</v>
      </c>
      <c r="C510" s="51" t="s">
        <v>1175</v>
      </c>
      <c r="D510" s="52">
        <v>509</v>
      </c>
      <c r="E510" s="51" t="s">
        <v>83</v>
      </c>
      <c r="F510" s="51" t="s">
        <v>48</v>
      </c>
      <c r="G510" s="51" t="s">
        <v>84</v>
      </c>
      <c r="H510" s="51" t="s">
        <v>1162</v>
      </c>
      <c r="K510" s="51" t="s">
        <v>5330</v>
      </c>
      <c r="L510" s="51" t="s">
        <v>516</v>
      </c>
      <c r="M510" s="51" t="s">
        <v>517</v>
      </c>
      <c r="O510" s="51" t="s">
        <v>5331</v>
      </c>
      <c r="P510" s="51" t="s">
        <v>5332</v>
      </c>
      <c r="Q510" s="52">
        <v>7000</v>
      </c>
      <c r="R510" s="52">
        <v>7700</v>
      </c>
      <c r="S510" s="51" t="s">
        <v>5333</v>
      </c>
      <c r="T510" s="51" t="s">
        <v>3211</v>
      </c>
      <c r="U510" s="51" t="s">
        <v>5334</v>
      </c>
      <c r="V510" s="51" t="s">
        <v>82</v>
      </c>
      <c r="Y510" s="49">
        <v>509</v>
      </c>
    </row>
    <row r="511" spans="1:25" x14ac:dyDescent="0.4">
      <c r="A511" s="46" t="str">
        <f>VLOOKUP(F511,M!$A$3:$B$32,2)</f>
        <v>文学</v>
      </c>
      <c r="B511" s="46" t="str">
        <f>IFERROR(IF(A511="","",A511&amp;COUNTIF(A$2:A511,A511)),"")</f>
        <v>文学32</v>
      </c>
      <c r="C511" s="51" t="s">
        <v>1175</v>
      </c>
      <c r="D511" s="52">
        <v>510</v>
      </c>
      <c r="E511" s="51" t="s">
        <v>83</v>
      </c>
      <c r="F511" s="51" t="s">
        <v>48</v>
      </c>
      <c r="G511" s="51" t="s">
        <v>84</v>
      </c>
      <c r="H511" s="51" t="s">
        <v>1162</v>
      </c>
      <c r="K511" s="51" t="s">
        <v>5335</v>
      </c>
      <c r="L511" s="51" t="s">
        <v>516</v>
      </c>
      <c r="M511" s="51" t="s">
        <v>517</v>
      </c>
      <c r="O511" s="51" t="s">
        <v>5336</v>
      </c>
      <c r="P511" s="51" t="s">
        <v>5337</v>
      </c>
      <c r="Q511" s="52">
        <v>4000</v>
      </c>
      <c r="R511" s="52">
        <v>4400</v>
      </c>
      <c r="S511" s="51" t="s">
        <v>5338</v>
      </c>
      <c r="T511" s="51" t="s">
        <v>3215</v>
      </c>
      <c r="U511" s="51" t="s">
        <v>5339</v>
      </c>
      <c r="V511" s="51" t="s">
        <v>82</v>
      </c>
      <c r="Y511" s="49">
        <v>510</v>
      </c>
    </row>
    <row r="512" spans="1:25" x14ac:dyDescent="0.4">
      <c r="A512" s="46" t="str">
        <f>VLOOKUP(F512,M!$A$3:$B$32,2)</f>
        <v>文学</v>
      </c>
      <c r="B512" s="46" t="str">
        <f>IFERROR(IF(A512="","",A512&amp;COUNTIF(A$2:A512,A512)),"")</f>
        <v>文学33</v>
      </c>
      <c r="C512" s="51" t="s">
        <v>1175</v>
      </c>
      <c r="D512" s="52">
        <v>511</v>
      </c>
      <c r="E512" s="51" t="s">
        <v>83</v>
      </c>
      <c r="F512" s="51" t="s">
        <v>48</v>
      </c>
      <c r="G512" s="51" t="s">
        <v>84</v>
      </c>
      <c r="H512" s="51" t="s">
        <v>1162</v>
      </c>
      <c r="L512" s="51" t="s">
        <v>516</v>
      </c>
      <c r="M512" s="51" t="s">
        <v>517</v>
      </c>
      <c r="O512" s="51" t="s">
        <v>5340</v>
      </c>
      <c r="P512" s="51" t="s">
        <v>5341</v>
      </c>
      <c r="Q512" s="52">
        <v>5600</v>
      </c>
      <c r="R512" s="52">
        <v>6160</v>
      </c>
      <c r="S512" s="51" t="s">
        <v>5342</v>
      </c>
      <c r="T512" s="51" t="s">
        <v>3431</v>
      </c>
      <c r="V512" s="51" t="s">
        <v>129</v>
      </c>
      <c r="Y512" s="49">
        <v>511</v>
      </c>
    </row>
    <row r="513" spans="1:25" x14ac:dyDescent="0.4">
      <c r="A513" s="46" t="str">
        <f>VLOOKUP(F513,M!$A$3:$B$32,2)</f>
        <v>文学</v>
      </c>
      <c r="B513" s="46" t="str">
        <f>IFERROR(IF(A513="","",A513&amp;COUNTIF(A$2:A513,A513)),"")</f>
        <v>文学34</v>
      </c>
      <c r="C513" s="51" t="s">
        <v>1175</v>
      </c>
      <c r="D513" s="52">
        <v>512</v>
      </c>
      <c r="E513" s="51" t="s">
        <v>83</v>
      </c>
      <c r="F513" s="51" t="s">
        <v>48</v>
      </c>
      <c r="G513" s="51" t="s">
        <v>84</v>
      </c>
      <c r="H513" s="51" t="s">
        <v>1162</v>
      </c>
      <c r="K513" s="51" t="s">
        <v>5343</v>
      </c>
      <c r="L513" s="51" t="s">
        <v>516</v>
      </c>
      <c r="M513" s="51" t="s">
        <v>517</v>
      </c>
      <c r="O513" s="51" t="s">
        <v>5344</v>
      </c>
      <c r="P513" s="51" t="s">
        <v>5345</v>
      </c>
      <c r="Q513" s="52">
        <v>13000</v>
      </c>
      <c r="R513" s="52">
        <v>14300</v>
      </c>
      <c r="S513" s="51" t="s">
        <v>5346</v>
      </c>
      <c r="T513" s="51" t="s">
        <v>3288</v>
      </c>
      <c r="U513" s="51" t="s">
        <v>5347</v>
      </c>
      <c r="V513" s="51" t="s">
        <v>82</v>
      </c>
      <c r="Y513" s="49">
        <v>512</v>
      </c>
    </row>
    <row r="514" spans="1:25" x14ac:dyDescent="0.4">
      <c r="A514" s="46" t="str">
        <f>VLOOKUP(F514,M!$A$3:$B$32,2)</f>
        <v>文学</v>
      </c>
      <c r="B514" s="46" t="str">
        <f>IFERROR(IF(A514="","",A514&amp;COUNTIF(A$2:A514,A514)),"")</f>
        <v>文学35</v>
      </c>
      <c r="C514" s="51" t="s">
        <v>1175</v>
      </c>
      <c r="D514" s="52">
        <v>513</v>
      </c>
      <c r="E514" s="51" t="s">
        <v>83</v>
      </c>
      <c r="F514" s="51" t="s">
        <v>48</v>
      </c>
      <c r="G514" s="51" t="s">
        <v>84</v>
      </c>
      <c r="H514" s="51" t="s">
        <v>1162</v>
      </c>
      <c r="K514" s="51" t="s">
        <v>5348</v>
      </c>
      <c r="L514" s="51" t="s">
        <v>1193</v>
      </c>
      <c r="M514" s="51" t="s">
        <v>1194</v>
      </c>
      <c r="O514" s="51" t="s">
        <v>5349</v>
      </c>
      <c r="P514" s="51" t="s">
        <v>1195</v>
      </c>
      <c r="Q514" s="52">
        <v>20000</v>
      </c>
      <c r="R514" s="52">
        <v>22000</v>
      </c>
      <c r="S514" s="51" t="s">
        <v>5350</v>
      </c>
      <c r="T514" s="51" t="s">
        <v>3067</v>
      </c>
      <c r="U514" s="51" t="s">
        <v>1291</v>
      </c>
      <c r="V514" s="51" t="s">
        <v>82</v>
      </c>
      <c r="Y514" s="49">
        <v>513</v>
      </c>
    </row>
    <row r="515" spans="1:25" x14ac:dyDescent="0.4">
      <c r="A515" s="46" t="str">
        <f>VLOOKUP(F515,M!$A$3:$B$32,2)</f>
        <v>文学</v>
      </c>
      <c r="B515" s="46" t="str">
        <f>IFERROR(IF(A515="","",A515&amp;COUNTIF(A$2:A515,A515)),"")</f>
        <v>文学36</v>
      </c>
      <c r="C515" s="51" t="s">
        <v>1175</v>
      </c>
      <c r="D515" s="52">
        <v>514</v>
      </c>
      <c r="E515" s="51" t="s">
        <v>83</v>
      </c>
      <c r="F515" s="51" t="s">
        <v>48</v>
      </c>
      <c r="G515" s="51" t="s">
        <v>84</v>
      </c>
      <c r="H515" s="51" t="s">
        <v>1162</v>
      </c>
      <c r="K515" s="51" t="s">
        <v>5351</v>
      </c>
      <c r="L515" s="51" t="s">
        <v>999</v>
      </c>
      <c r="M515" s="51" t="s">
        <v>1000</v>
      </c>
      <c r="O515" s="51" t="s">
        <v>5352</v>
      </c>
      <c r="P515" s="51" t="s">
        <v>5353</v>
      </c>
      <c r="Q515" s="52">
        <v>2900</v>
      </c>
      <c r="R515" s="52">
        <v>3190</v>
      </c>
      <c r="S515" s="51" t="s">
        <v>5354</v>
      </c>
      <c r="T515" s="51" t="s">
        <v>3062</v>
      </c>
      <c r="U515" s="51" t="s">
        <v>1459</v>
      </c>
      <c r="V515" s="51" t="s">
        <v>82</v>
      </c>
      <c r="Y515" s="49">
        <v>514</v>
      </c>
    </row>
    <row r="516" spans="1:25" x14ac:dyDescent="0.4">
      <c r="A516" s="46" t="str">
        <f>VLOOKUP(F516,M!$A$3:$B$32,2)</f>
        <v>文学</v>
      </c>
      <c r="B516" s="46" t="str">
        <f>IFERROR(IF(A516="","",A516&amp;COUNTIF(A$2:A516,A516)),"")</f>
        <v>文学37</v>
      </c>
      <c r="C516" s="51" t="s">
        <v>1190</v>
      </c>
      <c r="D516" s="52">
        <v>515</v>
      </c>
      <c r="E516" s="51" t="s">
        <v>83</v>
      </c>
      <c r="F516" s="51" t="s">
        <v>48</v>
      </c>
      <c r="G516" s="51" t="s">
        <v>84</v>
      </c>
      <c r="H516" s="51" t="s">
        <v>1162</v>
      </c>
      <c r="L516" s="51" t="s">
        <v>887</v>
      </c>
      <c r="M516" s="51" t="s">
        <v>888</v>
      </c>
      <c r="O516" s="51" t="s">
        <v>5355</v>
      </c>
      <c r="P516" s="51" t="s">
        <v>1197</v>
      </c>
      <c r="Q516" s="54">
        <v>68200</v>
      </c>
      <c r="R516" s="52">
        <v>75020</v>
      </c>
      <c r="S516" s="51" t="s">
        <v>5356</v>
      </c>
      <c r="T516" s="51" t="s">
        <v>5357</v>
      </c>
      <c r="U516" s="51" t="s">
        <v>5358</v>
      </c>
      <c r="Y516" s="49">
        <v>515</v>
      </c>
    </row>
    <row r="517" spans="1:25" x14ac:dyDescent="0.4">
      <c r="A517" s="46" t="str">
        <f>VLOOKUP(F517,M!$A$3:$B$32,2)</f>
        <v>芸術</v>
      </c>
      <c r="B517" s="46" t="str">
        <f>IFERROR(IF(A517="","",A517&amp;COUNTIF(A$2:A517,A517)),"")</f>
        <v>芸術1</v>
      </c>
      <c r="C517" s="51" t="s">
        <v>1190</v>
      </c>
      <c r="D517" s="52">
        <v>516</v>
      </c>
      <c r="E517" s="51" t="s">
        <v>83</v>
      </c>
      <c r="F517" s="51" t="s">
        <v>50</v>
      </c>
      <c r="G517" s="51" t="s">
        <v>84</v>
      </c>
      <c r="H517" s="51" t="s">
        <v>1198</v>
      </c>
      <c r="K517" s="51" t="s">
        <v>5359</v>
      </c>
      <c r="L517" s="51" t="s">
        <v>87</v>
      </c>
      <c r="M517" s="51" t="s">
        <v>88</v>
      </c>
      <c r="O517" s="51" t="s">
        <v>5360</v>
      </c>
      <c r="P517" s="51" t="s">
        <v>5361</v>
      </c>
      <c r="Q517" s="52">
        <v>12000</v>
      </c>
      <c r="R517" s="52">
        <v>13200</v>
      </c>
      <c r="S517" s="51" t="s">
        <v>5362</v>
      </c>
      <c r="T517" s="51" t="s">
        <v>3067</v>
      </c>
      <c r="U517" s="51" t="s">
        <v>5363</v>
      </c>
      <c r="V517" s="51" t="s">
        <v>82</v>
      </c>
      <c r="Y517" s="49">
        <v>516</v>
      </c>
    </row>
    <row r="518" spans="1:25" x14ac:dyDescent="0.4">
      <c r="A518" s="46" t="str">
        <f>VLOOKUP(F518,M!$A$3:$B$32,2)</f>
        <v>芸術</v>
      </c>
      <c r="B518" s="46" t="str">
        <f>IFERROR(IF(A518="","",A518&amp;COUNTIF(A$2:A518,A518)),"")</f>
        <v>芸術2</v>
      </c>
      <c r="C518" s="51" t="s">
        <v>1190</v>
      </c>
      <c r="D518" s="52">
        <v>517</v>
      </c>
      <c r="E518" s="51" t="s">
        <v>83</v>
      </c>
      <c r="F518" s="51" t="s">
        <v>50</v>
      </c>
      <c r="G518" s="51" t="s">
        <v>84</v>
      </c>
      <c r="H518" s="51" t="s">
        <v>1198</v>
      </c>
      <c r="K518" s="51" t="s">
        <v>5364</v>
      </c>
      <c r="L518" s="51" t="s">
        <v>545</v>
      </c>
      <c r="M518" s="51" t="s">
        <v>546</v>
      </c>
      <c r="O518" s="51" t="s">
        <v>5365</v>
      </c>
      <c r="P518" s="51" t="s">
        <v>5366</v>
      </c>
      <c r="Q518" s="52">
        <v>4000</v>
      </c>
      <c r="R518" s="52">
        <v>4400</v>
      </c>
      <c r="S518" s="51" t="s">
        <v>5367</v>
      </c>
      <c r="T518" s="51" t="s">
        <v>3405</v>
      </c>
      <c r="U518" s="51" t="s">
        <v>2044</v>
      </c>
      <c r="V518" s="51" t="s">
        <v>82</v>
      </c>
      <c r="Y518" s="49">
        <v>517</v>
      </c>
    </row>
    <row r="519" spans="1:25" x14ac:dyDescent="0.4">
      <c r="A519" s="46" t="str">
        <f>VLOOKUP(F519,M!$A$3:$B$32,2)</f>
        <v>芸術</v>
      </c>
      <c r="B519" s="46" t="str">
        <f>IFERROR(IF(A519="","",A519&amp;COUNTIF(A$2:A519,A519)),"")</f>
        <v>芸術3</v>
      </c>
      <c r="C519" s="51" t="s">
        <v>1190</v>
      </c>
      <c r="D519" s="52">
        <v>518</v>
      </c>
      <c r="E519" s="51" t="s">
        <v>83</v>
      </c>
      <c r="F519" s="51" t="s">
        <v>50</v>
      </c>
      <c r="G519" s="51" t="s">
        <v>84</v>
      </c>
      <c r="H519" s="51" t="s">
        <v>1198</v>
      </c>
      <c r="K519" s="51" t="s">
        <v>5368</v>
      </c>
      <c r="L519" s="51" t="s">
        <v>814</v>
      </c>
      <c r="M519" s="51" t="s">
        <v>815</v>
      </c>
      <c r="O519" s="51" t="s">
        <v>5369</v>
      </c>
      <c r="P519" s="51" t="s">
        <v>5370</v>
      </c>
      <c r="Q519" s="52">
        <v>7000</v>
      </c>
      <c r="R519" s="52">
        <v>7700</v>
      </c>
      <c r="S519" s="51" t="s">
        <v>5371</v>
      </c>
      <c r="T519" s="51" t="s">
        <v>3405</v>
      </c>
      <c r="U519" s="51" t="s">
        <v>5372</v>
      </c>
      <c r="V519" s="51" t="s">
        <v>82</v>
      </c>
      <c r="Y519" s="49">
        <v>518</v>
      </c>
    </row>
    <row r="520" spans="1:25" x14ac:dyDescent="0.4">
      <c r="A520" s="46" t="str">
        <f>VLOOKUP(F520,M!$A$3:$B$32,2)</f>
        <v>芸術</v>
      </c>
      <c r="B520" s="46" t="str">
        <f>IFERROR(IF(A520="","",A520&amp;COUNTIF(A$2:A520,A520)),"")</f>
        <v>芸術4</v>
      </c>
      <c r="C520" s="51" t="s">
        <v>1190</v>
      </c>
      <c r="D520" s="52">
        <v>519</v>
      </c>
      <c r="E520" s="51" t="s">
        <v>83</v>
      </c>
      <c r="F520" s="51" t="s">
        <v>50</v>
      </c>
      <c r="G520" s="51" t="s">
        <v>84</v>
      </c>
      <c r="H520" s="51" t="s">
        <v>1198</v>
      </c>
      <c r="K520" s="51" t="s">
        <v>5373</v>
      </c>
      <c r="L520" s="51" t="s">
        <v>345</v>
      </c>
      <c r="M520" s="51" t="s">
        <v>346</v>
      </c>
      <c r="O520" s="51" t="s">
        <v>5374</v>
      </c>
      <c r="P520" s="51" t="s">
        <v>5375</v>
      </c>
      <c r="Q520" s="52">
        <v>15000</v>
      </c>
      <c r="R520" s="52">
        <v>16500</v>
      </c>
      <c r="S520" s="51" t="s">
        <v>5376</v>
      </c>
      <c r="T520" s="51" t="s">
        <v>3220</v>
      </c>
      <c r="U520" s="51" t="s">
        <v>5377</v>
      </c>
      <c r="V520" s="51" t="s">
        <v>82</v>
      </c>
      <c r="Y520" s="49">
        <v>519</v>
      </c>
    </row>
    <row r="521" spans="1:25" x14ac:dyDescent="0.4">
      <c r="A521" s="46" t="str">
        <f>VLOOKUP(F521,M!$A$3:$B$32,2)</f>
        <v>芸術</v>
      </c>
      <c r="B521" s="46" t="str">
        <f>IFERROR(IF(A521="","",A521&amp;COUNTIF(A$2:A521,A521)),"")</f>
        <v>芸術5</v>
      </c>
      <c r="C521" s="51" t="s">
        <v>1190</v>
      </c>
      <c r="D521" s="52">
        <v>520</v>
      </c>
      <c r="E521" s="51" t="s">
        <v>83</v>
      </c>
      <c r="F521" s="51" t="s">
        <v>50</v>
      </c>
      <c r="G521" s="51" t="s">
        <v>84</v>
      </c>
      <c r="H521" s="51" t="s">
        <v>1198</v>
      </c>
      <c r="K521" s="51" t="s">
        <v>5378</v>
      </c>
      <c r="L521" s="51" t="s">
        <v>345</v>
      </c>
      <c r="M521" s="51" t="s">
        <v>346</v>
      </c>
      <c r="O521" s="51" t="s">
        <v>5379</v>
      </c>
      <c r="P521" s="51" t="s">
        <v>5380</v>
      </c>
      <c r="Q521" s="52">
        <v>12000</v>
      </c>
      <c r="R521" s="52">
        <v>13200</v>
      </c>
      <c r="S521" s="51" t="s">
        <v>5381</v>
      </c>
      <c r="T521" s="51" t="s">
        <v>3220</v>
      </c>
      <c r="U521" s="51" t="s">
        <v>5382</v>
      </c>
      <c r="V521" s="51" t="s">
        <v>82</v>
      </c>
      <c r="Y521" s="49">
        <v>520</v>
      </c>
    </row>
    <row r="522" spans="1:25" x14ac:dyDescent="0.4">
      <c r="A522" s="46" t="str">
        <f>VLOOKUP(F522,M!$A$3:$B$32,2)</f>
        <v>芸術</v>
      </c>
      <c r="B522" s="46" t="str">
        <f>IFERROR(IF(A522="","",A522&amp;COUNTIF(A$2:A522,A522)),"")</f>
        <v>芸術6</v>
      </c>
      <c r="C522" s="51" t="s">
        <v>1190</v>
      </c>
      <c r="D522" s="52">
        <v>521</v>
      </c>
      <c r="E522" s="51" t="s">
        <v>83</v>
      </c>
      <c r="F522" s="51" t="s">
        <v>50</v>
      </c>
      <c r="G522" s="51" t="s">
        <v>84</v>
      </c>
      <c r="H522" s="51" t="s">
        <v>1198</v>
      </c>
      <c r="K522" s="51" t="s">
        <v>5383</v>
      </c>
      <c r="L522" s="51" t="s">
        <v>345</v>
      </c>
      <c r="M522" s="51" t="s">
        <v>346</v>
      </c>
      <c r="O522" s="51" t="s">
        <v>5384</v>
      </c>
      <c r="P522" s="51" t="s">
        <v>5385</v>
      </c>
      <c r="Q522" s="52">
        <v>52000</v>
      </c>
      <c r="R522" s="52">
        <v>57200</v>
      </c>
      <c r="S522" s="51" t="s">
        <v>5386</v>
      </c>
      <c r="T522" s="51" t="s">
        <v>3288</v>
      </c>
      <c r="U522" s="51" t="s">
        <v>5387</v>
      </c>
      <c r="V522" s="51" t="s">
        <v>82</v>
      </c>
      <c r="Y522" s="49">
        <v>521</v>
      </c>
    </row>
    <row r="523" spans="1:25" x14ac:dyDescent="0.4">
      <c r="A523" s="46" t="str">
        <f>VLOOKUP(F523,M!$A$3:$B$32,2)</f>
        <v>芸術</v>
      </c>
      <c r="B523" s="46" t="str">
        <f>IFERROR(IF(A523="","",A523&amp;COUNTIF(A$2:A523,A523)),"")</f>
        <v>芸術7</v>
      </c>
      <c r="C523" s="51" t="s">
        <v>2732</v>
      </c>
      <c r="D523" s="52">
        <v>522</v>
      </c>
      <c r="E523" s="55" t="s">
        <v>83</v>
      </c>
      <c r="F523" s="51" t="s">
        <v>50</v>
      </c>
      <c r="G523" s="51" t="s">
        <v>84</v>
      </c>
      <c r="H523" s="51" t="s">
        <v>1198</v>
      </c>
      <c r="K523" s="51" t="s">
        <v>5388</v>
      </c>
      <c r="L523" s="51" t="s">
        <v>345</v>
      </c>
      <c r="M523" s="51" t="s">
        <v>346</v>
      </c>
      <c r="O523" s="51" t="s">
        <v>5389</v>
      </c>
      <c r="P523" s="51" t="s">
        <v>5390</v>
      </c>
      <c r="Q523" s="52">
        <v>38000</v>
      </c>
      <c r="R523" s="52">
        <v>41800</v>
      </c>
      <c r="S523" s="51" t="s">
        <v>5391</v>
      </c>
      <c r="T523" s="51" t="s">
        <v>5392</v>
      </c>
      <c r="U523" s="51" t="s">
        <v>5393</v>
      </c>
      <c r="V523" s="51" t="s">
        <v>82</v>
      </c>
      <c r="Y523" s="49">
        <v>522</v>
      </c>
    </row>
    <row r="524" spans="1:25" x14ac:dyDescent="0.4">
      <c r="A524" s="46" t="str">
        <f>VLOOKUP(F524,M!$A$3:$B$32,2)</f>
        <v>芸術</v>
      </c>
      <c r="B524" s="46" t="str">
        <f>IFERROR(IF(A524="","",A524&amp;COUNTIF(A$2:A524,A524)),"")</f>
        <v>芸術8</v>
      </c>
      <c r="C524" s="51" t="s">
        <v>1190</v>
      </c>
      <c r="D524" s="52">
        <v>523</v>
      </c>
      <c r="E524" s="51" t="s">
        <v>83</v>
      </c>
      <c r="F524" s="51" t="s">
        <v>50</v>
      </c>
      <c r="G524" s="51" t="s">
        <v>84</v>
      </c>
      <c r="H524" s="51" t="s">
        <v>1198</v>
      </c>
      <c r="K524" s="51" t="s">
        <v>5394</v>
      </c>
      <c r="L524" s="51" t="s">
        <v>345</v>
      </c>
      <c r="M524" s="51" t="s">
        <v>346</v>
      </c>
      <c r="O524" s="51" t="s">
        <v>5395</v>
      </c>
      <c r="P524" s="51" t="s">
        <v>5390</v>
      </c>
      <c r="Q524" s="52">
        <v>38000</v>
      </c>
      <c r="R524" s="52">
        <v>41800</v>
      </c>
      <c r="S524" s="51" t="s">
        <v>5391</v>
      </c>
      <c r="T524" s="51" t="s">
        <v>3431</v>
      </c>
      <c r="U524" s="51" t="s">
        <v>5396</v>
      </c>
      <c r="V524" s="51" t="s">
        <v>82</v>
      </c>
      <c r="X524" s="17"/>
      <c r="Y524" s="49">
        <v>523</v>
      </c>
    </row>
    <row r="525" spans="1:25" x14ac:dyDescent="0.4">
      <c r="A525" s="46" t="str">
        <f>VLOOKUP(F525,M!$A$3:$B$32,2)</f>
        <v>芸術</v>
      </c>
      <c r="B525" s="46" t="str">
        <f>IFERROR(IF(A525="","",A525&amp;COUNTIF(A$2:A525,A525)),"")</f>
        <v>芸術9</v>
      </c>
      <c r="C525" s="51" t="s">
        <v>1190</v>
      </c>
      <c r="D525" s="52">
        <v>524</v>
      </c>
      <c r="E525" s="51" t="s">
        <v>83</v>
      </c>
      <c r="F525" s="51" t="s">
        <v>50</v>
      </c>
      <c r="G525" s="51" t="s">
        <v>84</v>
      </c>
      <c r="H525" s="51" t="s">
        <v>1198</v>
      </c>
      <c r="K525" s="51" t="s">
        <v>5397</v>
      </c>
      <c r="L525" s="51" t="s">
        <v>586</v>
      </c>
      <c r="M525" s="51" t="s">
        <v>587</v>
      </c>
      <c r="O525" s="51" t="s">
        <v>5398</v>
      </c>
      <c r="P525" s="51" t="s">
        <v>5399</v>
      </c>
      <c r="Q525" s="54">
        <v>5000</v>
      </c>
      <c r="R525" s="52">
        <v>5500</v>
      </c>
      <c r="S525" s="51" t="s">
        <v>5400</v>
      </c>
      <c r="T525" s="51" t="s">
        <v>3215</v>
      </c>
      <c r="U525" s="51" t="s">
        <v>785</v>
      </c>
      <c r="V525" s="51" t="s">
        <v>82</v>
      </c>
      <c r="X525" s="17"/>
      <c r="Y525" s="49">
        <v>524</v>
      </c>
    </row>
    <row r="526" spans="1:25" x14ac:dyDescent="0.4">
      <c r="A526" s="46" t="str">
        <f>VLOOKUP(F526,M!$A$3:$B$32,2)</f>
        <v>芸術</v>
      </c>
      <c r="B526" s="46" t="str">
        <f>IFERROR(IF(A526="","",A526&amp;COUNTIF(A$2:A526,A526)),"")</f>
        <v>芸術10</v>
      </c>
      <c r="C526" s="51" t="s">
        <v>1190</v>
      </c>
      <c r="D526" s="52">
        <v>525</v>
      </c>
      <c r="E526" s="51" t="s">
        <v>83</v>
      </c>
      <c r="F526" s="51" t="s">
        <v>50</v>
      </c>
      <c r="G526" s="51" t="s">
        <v>84</v>
      </c>
      <c r="H526" s="51" t="s">
        <v>1198</v>
      </c>
      <c r="K526" s="51" t="s">
        <v>3841</v>
      </c>
      <c r="L526" s="51" t="s">
        <v>592</v>
      </c>
      <c r="M526" s="51" t="s">
        <v>593</v>
      </c>
      <c r="O526" s="51" t="s">
        <v>5401</v>
      </c>
      <c r="P526" s="51" t="s">
        <v>5402</v>
      </c>
      <c r="Q526" s="52">
        <v>5400</v>
      </c>
      <c r="R526" s="52">
        <v>5940</v>
      </c>
      <c r="S526" s="51" t="s">
        <v>5403</v>
      </c>
      <c r="T526" s="51" t="s">
        <v>3121</v>
      </c>
      <c r="U526" s="51" t="s">
        <v>5404</v>
      </c>
      <c r="V526" s="51" t="s">
        <v>82</v>
      </c>
      <c r="Y526" s="49">
        <v>525</v>
      </c>
    </row>
    <row r="527" spans="1:25" x14ac:dyDescent="0.4">
      <c r="A527" s="46" t="str">
        <f>VLOOKUP(F527,M!$A$3:$B$32,2)</f>
        <v>芸術</v>
      </c>
      <c r="B527" s="46" t="str">
        <f>IFERROR(IF(A527="","",A527&amp;COUNTIF(A$2:A527,A527)),"")</f>
        <v>芸術11</v>
      </c>
      <c r="C527" s="51" t="s">
        <v>1190</v>
      </c>
      <c r="D527" s="52">
        <v>526</v>
      </c>
      <c r="E527" s="51" t="s">
        <v>83</v>
      </c>
      <c r="F527" s="51" t="s">
        <v>50</v>
      </c>
      <c r="G527" s="51" t="s">
        <v>84</v>
      </c>
      <c r="H527" s="51" t="s">
        <v>1198</v>
      </c>
      <c r="K527" s="51" t="s">
        <v>5405</v>
      </c>
      <c r="L527" s="51" t="s">
        <v>3374</v>
      </c>
      <c r="M527" s="51" t="s">
        <v>3375</v>
      </c>
      <c r="O527" s="51" t="s">
        <v>5406</v>
      </c>
      <c r="P527" s="51" t="s">
        <v>5407</v>
      </c>
      <c r="Q527" s="52">
        <v>18000</v>
      </c>
      <c r="R527" s="52">
        <v>19800</v>
      </c>
      <c r="S527" s="51" t="s">
        <v>5408</v>
      </c>
      <c r="T527" s="51" t="s">
        <v>3166</v>
      </c>
      <c r="U527" s="51" t="s">
        <v>5409</v>
      </c>
      <c r="V527" s="51" t="s">
        <v>82</v>
      </c>
      <c r="Y527" s="49">
        <v>526</v>
      </c>
    </row>
    <row r="528" spans="1:25" x14ac:dyDescent="0.4">
      <c r="A528" s="46" t="str">
        <f>VLOOKUP(F528,M!$A$3:$B$32,2)</f>
        <v>芸術</v>
      </c>
      <c r="B528" s="46" t="str">
        <f>IFERROR(IF(A528="","",A528&amp;COUNTIF(A$2:A528,A528)),"")</f>
        <v>芸術12</v>
      </c>
      <c r="C528" s="51" t="s">
        <v>1190</v>
      </c>
      <c r="D528" s="52">
        <v>527</v>
      </c>
      <c r="E528" s="51" t="s">
        <v>83</v>
      </c>
      <c r="F528" s="51" t="s">
        <v>50</v>
      </c>
      <c r="G528" s="51" t="s">
        <v>84</v>
      </c>
      <c r="H528" s="51" t="s">
        <v>1198</v>
      </c>
      <c r="L528" s="51" t="s">
        <v>1216</v>
      </c>
      <c r="M528" s="51" t="s">
        <v>1217</v>
      </c>
      <c r="O528" s="51" t="s">
        <v>5410</v>
      </c>
      <c r="P528" s="51" t="s">
        <v>5411</v>
      </c>
      <c r="Q528" s="52">
        <v>7200</v>
      </c>
      <c r="R528" s="52">
        <v>7920</v>
      </c>
      <c r="S528" s="51" t="s">
        <v>5412</v>
      </c>
      <c r="T528" s="51" t="s">
        <v>5413</v>
      </c>
      <c r="U528" s="51" t="s">
        <v>5414</v>
      </c>
      <c r="V528" s="51" t="s">
        <v>129</v>
      </c>
      <c r="Y528" s="49">
        <v>527</v>
      </c>
    </row>
    <row r="529" spans="1:25" x14ac:dyDescent="0.4">
      <c r="A529" s="46" t="str">
        <f>VLOOKUP(F529,M!$A$3:$B$32,2)</f>
        <v>芸術</v>
      </c>
      <c r="B529" s="46" t="str">
        <f>IFERROR(IF(A529="","",A529&amp;COUNTIF(A$2:A529,A529)),"")</f>
        <v>芸術13</v>
      </c>
      <c r="C529" s="51" t="s">
        <v>1190</v>
      </c>
      <c r="D529" s="52">
        <v>528</v>
      </c>
      <c r="E529" s="51" t="s">
        <v>83</v>
      </c>
      <c r="F529" s="51" t="s">
        <v>50</v>
      </c>
      <c r="G529" s="51" t="s">
        <v>84</v>
      </c>
      <c r="H529" s="51" t="s">
        <v>1198</v>
      </c>
      <c r="K529" s="51" t="s">
        <v>5415</v>
      </c>
      <c r="L529" s="51" t="s">
        <v>375</v>
      </c>
      <c r="M529" s="51" t="s">
        <v>376</v>
      </c>
      <c r="O529" s="51" t="s">
        <v>5416</v>
      </c>
      <c r="Q529" s="52">
        <v>18000</v>
      </c>
      <c r="R529" s="52">
        <v>19800</v>
      </c>
      <c r="S529" s="51" t="s">
        <v>5417</v>
      </c>
      <c r="T529" s="51" t="s">
        <v>3166</v>
      </c>
      <c r="U529" s="51" t="s">
        <v>4601</v>
      </c>
      <c r="V529" s="51" t="s">
        <v>82</v>
      </c>
      <c r="Y529" s="49">
        <v>528</v>
      </c>
    </row>
    <row r="530" spans="1:25" x14ac:dyDescent="0.4">
      <c r="A530" s="46" t="str">
        <f>VLOOKUP(F530,M!$A$3:$B$32,2)</f>
        <v>芸術</v>
      </c>
      <c r="B530" s="46" t="str">
        <f>IFERROR(IF(A530="","",A530&amp;COUNTIF(A$2:A530,A530)),"")</f>
        <v>芸術14</v>
      </c>
      <c r="C530" s="51" t="s">
        <v>1190</v>
      </c>
      <c r="D530" s="52">
        <v>529</v>
      </c>
      <c r="E530" s="51" t="s">
        <v>83</v>
      </c>
      <c r="F530" s="51" t="s">
        <v>50</v>
      </c>
      <c r="G530" s="51" t="s">
        <v>84</v>
      </c>
      <c r="H530" s="51" t="s">
        <v>1198</v>
      </c>
      <c r="K530" s="51" t="s">
        <v>5418</v>
      </c>
      <c r="L530" s="51" t="s">
        <v>375</v>
      </c>
      <c r="M530" s="51" t="s">
        <v>376</v>
      </c>
      <c r="O530" s="51" t="s">
        <v>5419</v>
      </c>
      <c r="P530" s="51" t="s">
        <v>5420</v>
      </c>
      <c r="Q530" s="52">
        <v>18000</v>
      </c>
      <c r="R530" s="52">
        <v>19800</v>
      </c>
      <c r="S530" s="51" t="s">
        <v>5421</v>
      </c>
      <c r="T530" s="51" t="s">
        <v>3062</v>
      </c>
      <c r="U530" s="51" t="s">
        <v>180</v>
      </c>
      <c r="V530" s="51" t="s">
        <v>82</v>
      </c>
      <c r="Y530" s="49">
        <v>529</v>
      </c>
    </row>
    <row r="531" spans="1:25" x14ac:dyDescent="0.4">
      <c r="A531" s="46" t="str">
        <f>VLOOKUP(F531,M!$A$3:$B$32,2)</f>
        <v>芸術</v>
      </c>
      <c r="B531" s="46" t="str">
        <f>IFERROR(IF(A531="","",A531&amp;COUNTIF(A$2:A531,A531)),"")</f>
        <v>芸術15</v>
      </c>
      <c r="C531" s="51" t="s">
        <v>1190</v>
      </c>
      <c r="D531" s="52">
        <v>530</v>
      </c>
      <c r="E531" s="51" t="s">
        <v>83</v>
      </c>
      <c r="F531" s="51" t="s">
        <v>50</v>
      </c>
      <c r="G531" s="51" t="s">
        <v>84</v>
      </c>
      <c r="H531" s="51" t="s">
        <v>1198</v>
      </c>
      <c r="K531" s="51" t="s">
        <v>5422</v>
      </c>
      <c r="L531" s="51" t="s">
        <v>375</v>
      </c>
      <c r="M531" s="51" t="s">
        <v>376</v>
      </c>
      <c r="O531" s="51" t="s">
        <v>5423</v>
      </c>
      <c r="P531" s="51" t="s">
        <v>5424</v>
      </c>
      <c r="Q531" s="52">
        <v>7200</v>
      </c>
      <c r="R531" s="52">
        <v>7920</v>
      </c>
      <c r="S531" s="51" t="s">
        <v>5425</v>
      </c>
      <c r="T531" s="51" t="s">
        <v>3062</v>
      </c>
      <c r="U531" s="51" t="s">
        <v>960</v>
      </c>
      <c r="V531" s="51" t="s">
        <v>82</v>
      </c>
      <c r="Y531" s="49">
        <v>530</v>
      </c>
    </row>
    <row r="532" spans="1:25" x14ac:dyDescent="0.4">
      <c r="A532" s="46" t="str">
        <f>VLOOKUP(F532,M!$A$3:$B$32,2)</f>
        <v>芸術</v>
      </c>
      <c r="B532" s="46" t="str">
        <f>IFERROR(IF(A532="","",A532&amp;COUNTIF(A$2:A532,A532)),"")</f>
        <v>芸術16</v>
      </c>
      <c r="C532" s="51" t="s">
        <v>1196</v>
      </c>
      <c r="D532" s="52">
        <v>531</v>
      </c>
      <c r="E532" s="51" t="s">
        <v>83</v>
      </c>
      <c r="F532" s="51" t="s">
        <v>50</v>
      </c>
      <c r="G532" s="51" t="s">
        <v>84</v>
      </c>
      <c r="H532" s="51" t="s">
        <v>1198</v>
      </c>
      <c r="K532" s="51" t="s">
        <v>5426</v>
      </c>
      <c r="L532" s="51" t="s">
        <v>309</v>
      </c>
      <c r="M532" s="51" t="s">
        <v>310</v>
      </c>
      <c r="O532" s="51" t="s">
        <v>5427</v>
      </c>
      <c r="P532" s="51" t="s">
        <v>5428</v>
      </c>
      <c r="Q532" s="52">
        <v>5400</v>
      </c>
      <c r="R532" s="52">
        <v>5940</v>
      </c>
      <c r="S532" s="51" t="s">
        <v>5429</v>
      </c>
      <c r="T532" s="51" t="s">
        <v>3320</v>
      </c>
      <c r="U532" s="51" t="s">
        <v>3590</v>
      </c>
      <c r="V532" s="51" t="s">
        <v>82</v>
      </c>
      <c r="Y532" s="49">
        <v>531</v>
      </c>
    </row>
    <row r="533" spans="1:25" x14ac:dyDescent="0.4">
      <c r="A533" s="46" t="str">
        <f>VLOOKUP(F533,M!$A$3:$B$32,2)</f>
        <v>芸術</v>
      </c>
      <c r="B533" s="46" t="str">
        <f>IFERROR(IF(A533="","",A533&amp;COUNTIF(A$2:A533,A533)),"")</f>
        <v>芸術17</v>
      </c>
      <c r="C533" s="51" t="s">
        <v>1196</v>
      </c>
      <c r="D533" s="52">
        <v>532</v>
      </c>
      <c r="E533" s="51" t="s">
        <v>83</v>
      </c>
      <c r="F533" s="51" t="s">
        <v>50</v>
      </c>
      <c r="G533" s="51" t="s">
        <v>84</v>
      </c>
      <c r="H533" s="51" t="s">
        <v>1198</v>
      </c>
      <c r="K533" s="51" t="s">
        <v>5430</v>
      </c>
      <c r="L533" s="51" t="s">
        <v>309</v>
      </c>
      <c r="M533" s="51" t="s">
        <v>310</v>
      </c>
      <c r="O533" s="51" t="s">
        <v>5431</v>
      </c>
      <c r="P533" s="51" t="s">
        <v>5432</v>
      </c>
      <c r="Q533" s="52">
        <v>6000</v>
      </c>
      <c r="R533" s="52">
        <v>6600</v>
      </c>
      <c r="S533" s="51" t="s">
        <v>5433</v>
      </c>
      <c r="T533" s="51" t="s">
        <v>3320</v>
      </c>
      <c r="U533" s="51" t="s">
        <v>5434</v>
      </c>
      <c r="V533" s="51" t="s">
        <v>82</v>
      </c>
      <c r="Y533" s="49">
        <v>532</v>
      </c>
    </row>
    <row r="534" spans="1:25" x14ac:dyDescent="0.4">
      <c r="A534" s="46" t="str">
        <f>VLOOKUP(F534,M!$A$3:$B$32,2)</f>
        <v>芸術</v>
      </c>
      <c r="B534" s="46" t="str">
        <f>IFERROR(IF(A534="","",A534&amp;COUNTIF(A$2:A534,A534)),"")</f>
        <v>芸術18</v>
      </c>
      <c r="C534" s="51" t="s">
        <v>1196</v>
      </c>
      <c r="D534" s="52">
        <v>533</v>
      </c>
      <c r="E534" s="51" t="s">
        <v>83</v>
      </c>
      <c r="F534" s="51" t="s">
        <v>50</v>
      </c>
      <c r="G534" s="51" t="s">
        <v>84</v>
      </c>
      <c r="H534" s="51" t="s">
        <v>1198</v>
      </c>
      <c r="K534" s="51" t="s">
        <v>5435</v>
      </c>
      <c r="L534" s="51" t="s">
        <v>659</v>
      </c>
      <c r="M534" s="51" t="s">
        <v>660</v>
      </c>
      <c r="O534" s="51" t="s">
        <v>5436</v>
      </c>
      <c r="P534" s="51" t="s">
        <v>5437</v>
      </c>
      <c r="Q534" s="52">
        <v>22000</v>
      </c>
      <c r="R534" s="52">
        <v>24200</v>
      </c>
      <c r="S534" s="51" t="s">
        <v>5438</v>
      </c>
      <c r="T534" s="51" t="s">
        <v>3266</v>
      </c>
      <c r="U534" s="51" t="s">
        <v>2566</v>
      </c>
      <c r="V534" s="51" t="s">
        <v>82</v>
      </c>
      <c r="Y534" s="49">
        <v>533</v>
      </c>
    </row>
    <row r="535" spans="1:25" x14ac:dyDescent="0.4">
      <c r="A535" s="46" t="str">
        <f>VLOOKUP(F535,M!$A$3:$B$32,2)</f>
        <v>芸術</v>
      </c>
      <c r="B535" s="46" t="str">
        <f>IFERROR(IF(A535="","",A535&amp;COUNTIF(A$2:A535,A535)),"")</f>
        <v>芸術19</v>
      </c>
      <c r="C535" s="51" t="s">
        <v>1196</v>
      </c>
      <c r="D535" s="52">
        <v>534</v>
      </c>
      <c r="E535" s="51" t="s">
        <v>83</v>
      </c>
      <c r="F535" s="51" t="s">
        <v>50</v>
      </c>
      <c r="G535" s="51" t="s">
        <v>84</v>
      </c>
      <c r="H535" s="51" t="s">
        <v>1198</v>
      </c>
      <c r="K535" s="51" t="s">
        <v>5439</v>
      </c>
      <c r="L535" s="51" t="s">
        <v>3438</v>
      </c>
      <c r="M535" s="51" t="s">
        <v>3439</v>
      </c>
      <c r="O535" s="51" t="s">
        <v>5440</v>
      </c>
      <c r="P535" s="51" t="s">
        <v>5441</v>
      </c>
      <c r="Q535" s="52">
        <v>7200</v>
      </c>
      <c r="R535" s="52">
        <v>7920</v>
      </c>
      <c r="S535" s="51" t="s">
        <v>5442</v>
      </c>
      <c r="T535" s="51" t="s">
        <v>3215</v>
      </c>
      <c r="U535" s="51" t="s">
        <v>1025</v>
      </c>
      <c r="V535" s="51" t="s">
        <v>82</v>
      </c>
      <c r="Y535" s="49">
        <v>534</v>
      </c>
    </row>
    <row r="536" spans="1:25" x14ac:dyDescent="0.4">
      <c r="A536" s="46" t="str">
        <f>VLOOKUP(F536,M!$A$3:$B$32,2)</f>
        <v>芸術</v>
      </c>
      <c r="B536" s="46" t="str">
        <f>IFERROR(IF(A536="","",A536&amp;COUNTIF(A$2:A536,A536)),"")</f>
        <v>芸術20</v>
      </c>
      <c r="C536" s="51" t="s">
        <v>1196</v>
      </c>
      <c r="D536" s="52">
        <v>535</v>
      </c>
      <c r="E536" s="51" t="s">
        <v>83</v>
      </c>
      <c r="F536" s="51" t="s">
        <v>50</v>
      </c>
      <c r="G536" s="51" t="s">
        <v>84</v>
      </c>
      <c r="H536" s="51" t="s">
        <v>1198</v>
      </c>
      <c r="K536" s="51" t="s">
        <v>5443</v>
      </c>
      <c r="L536" s="55" t="s">
        <v>5444</v>
      </c>
      <c r="M536" s="55" t="s">
        <v>5445</v>
      </c>
      <c r="O536" s="51" t="s">
        <v>5446</v>
      </c>
      <c r="P536" s="51" t="s">
        <v>5447</v>
      </c>
      <c r="Q536" s="52">
        <v>7000</v>
      </c>
      <c r="R536" s="52">
        <v>7700</v>
      </c>
      <c r="S536" s="51" t="s">
        <v>5448</v>
      </c>
      <c r="T536" s="51" t="s">
        <v>5449</v>
      </c>
      <c r="U536" s="51" t="s">
        <v>5450</v>
      </c>
      <c r="V536" s="51" t="s">
        <v>129</v>
      </c>
      <c r="Y536" s="49">
        <v>535</v>
      </c>
    </row>
    <row r="537" spans="1:25" x14ac:dyDescent="0.4">
      <c r="A537" s="46" t="str">
        <f>VLOOKUP(F537,M!$A$3:$B$32,2)</f>
        <v>芸術</v>
      </c>
      <c r="B537" s="46" t="str">
        <f>IFERROR(IF(A537="","",A537&amp;COUNTIF(A$2:A537,A537)),"")</f>
        <v>芸術21</v>
      </c>
      <c r="C537" s="51" t="s">
        <v>1196</v>
      </c>
      <c r="D537" s="52">
        <v>536</v>
      </c>
      <c r="E537" s="51" t="s">
        <v>83</v>
      </c>
      <c r="F537" s="51" t="s">
        <v>50</v>
      </c>
      <c r="G537" s="51" t="s">
        <v>84</v>
      </c>
      <c r="H537" s="51" t="s">
        <v>1198</v>
      </c>
      <c r="K537" s="51" t="s">
        <v>5451</v>
      </c>
      <c r="L537" s="55" t="s">
        <v>5444</v>
      </c>
      <c r="M537" s="55" t="s">
        <v>5445</v>
      </c>
      <c r="O537" s="51" t="s">
        <v>5452</v>
      </c>
      <c r="P537" s="51" t="s">
        <v>5447</v>
      </c>
      <c r="Q537" s="54">
        <v>7500</v>
      </c>
      <c r="R537" s="52">
        <v>8250</v>
      </c>
      <c r="S537" s="51" t="s">
        <v>5453</v>
      </c>
      <c r="T537" s="51" t="s">
        <v>5449</v>
      </c>
      <c r="U537" s="51" t="s">
        <v>5454</v>
      </c>
      <c r="V537" s="51" t="s">
        <v>129</v>
      </c>
      <c r="Y537" s="49">
        <v>536</v>
      </c>
    </row>
    <row r="538" spans="1:25" x14ac:dyDescent="0.4">
      <c r="A538" s="46" t="str">
        <f>VLOOKUP(F538,M!$A$3:$B$32,2)</f>
        <v>芸術</v>
      </c>
      <c r="B538" s="46" t="str">
        <f>IFERROR(IF(A538="","",A538&amp;COUNTIF(A$2:A538,A538)),"")</f>
        <v>芸術22</v>
      </c>
      <c r="C538" s="51" t="s">
        <v>1196</v>
      </c>
      <c r="D538" s="52">
        <v>537</v>
      </c>
      <c r="E538" s="51" t="s">
        <v>83</v>
      </c>
      <c r="F538" s="51" t="s">
        <v>50</v>
      </c>
      <c r="G538" s="51" t="s">
        <v>84</v>
      </c>
      <c r="H538" s="51" t="s">
        <v>1198</v>
      </c>
      <c r="K538" s="51" t="s">
        <v>5455</v>
      </c>
      <c r="L538" s="51" t="s">
        <v>522</v>
      </c>
      <c r="M538" s="51" t="s">
        <v>523</v>
      </c>
      <c r="O538" s="51" t="s">
        <v>5456</v>
      </c>
      <c r="P538" s="51" t="s">
        <v>5457</v>
      </c>
      <c r="Q538" s="52">
        <v>4500</v>
      </c>
      <c r="R538" s="52">
        <v>4950</v>
      </c>
      <c r="S538" s="51" t="s">
        <v>5458</v>
      </c>
      <c r="T538" s="51" t="s">
        <v>3062</v>
      </c>
      <c r="U538" s="51" t="s">
        <v>5459</v>
      </c>
      <c r="V538" s="51" t="s">
        <v>82</v>
      </c>
      <c r="Y538" s="49">
        <v>537</v>
      </c>
    </row>
    <row r="539" spans="1:25" x14ac:dyDescent="0.4">
      <c r="A539" s="46" t="str">
        <f>VLOOKUP(F539,M!$A$3:$B$32,2)</f>
        <v>芸術</v>
      </c>
      <c r="B539" s="46" t="str">
        <f>IFERROR(IF(A539="","",A539&amp;COUNTIF(A$2:A539,A539)),"")</f>
        <v>芸術23</v>
      </c>
      <c r="C539" s="51" t="s">
        <v>1196</v>
      </c>
      <c r="D539" s="52">
        <v>538</v>
      </c>
      <c r="E539" s="51" t="s">
        <v>83</v>
      </c>
      <c r="F539" s="51" t="s">
        <v>50</v>
      </c>
      <c r="G539" s="51" t="s">
        <v>84</v>
      </c>
      <c r="H539" s="51" t="s">
        <v>1198</v>
      </c>
      <c r="K539" s="51" t="s">
        <v>5460</v>
      </c>
      <c r="L539" s="51" t="s">
        <v>388</v>
      </c>
      <c r="M539" s="51" t="s">
        <v>389</v>
      </c>
      <c r="O539" s="51" t="s">
        <v>5461</v>
      </c>
      <c r="P539" s="51" t="s">
        <v>5462</v>
      </c>
      <c r="Q539" s="52">
        <v>2500</v>
      </c>
      <c r="R539" s="52">
        <v>2750</v>
      </c>
      <c r="S539" s="51" t="s">
        <v>5463</v>
      </c>
      <c r="T539" s="51" t="s">
        <v>5464</v>
      </c>
      <c r="U539" s="51" t="s">
        <v>5465</v>
      </c>
      <c r="V539" s="51" t="s">
        <v>82</v>
      </c>
      <c r="Y539" s="49">
        <v>538</v>
      </c>
    </row>
    <row r="540" spans="1:25" x14ac:dyDescent="0.4">
      <c r="A540" s="46" t="str">
        <f>VLOOKUP(F540,M!$A$3:$B$32,2)</f>
        <v>芸術</v>
      </c>
      <c r="B540" s="46" t="str">
        <f>IFERROR(IF(A540="","",A540&amp;COUNTIF(A$2:A540,A540)),"")</f>
        <v>芸術24</v>
      </c>
      <c r="C540" s="51" t="s">
        <v>1196</v>
      </c>
      <c r="D540" s="52">
        <v>539</v>
      </c>
      <c r="E540" s="51" t="s">
        <v>83</v>
      </c>
      <c r="F540" s="51" t="s">
        <v>50</v>
      </c>
      <c r="G540" s="51" t="s">
        <v>84</v>
      </c>
      <c r="H540" s="51" t="s">
        <v>1198</v>
      </c>
      <c r="K540" s="51" t="s">
        <v>5466</v>
      </c>
      <c r="L540" s="51" t="s">
        <v>388</v>
      </c>
      <c r="M540" s="51" t="s">
        <v>389</v>
      </c>
      <c r="O540" s="51" t="s">
        <v>5467</v>
      </c>
      <c r="P540" s="51" t="s">
        <v>5468</v>
      </c>
      <c r="Q540" s="52">
        <v>3300</v>
      </c>
      <c r="R540" s="52">
        <v>3630</v>
      </c>
      <c r="S540" s="51" t="s">
        <v>5469</v>
      </c>
      <c r="T540" s="51" t="s">
        <v>4630</v>
      </c>
      <c r="U540" s="51" t="s">
        <v>5470</v>
      </c>
      <c r="V540" s="51" t="s">
        <v>82</v>
      </c>
      <c r="Y540" s="49">
        <v>539</v>
      </c>
    </row>
    <row r="541" spans="1:25" x14ac:dyDescent="0.4">
      <c r="A541" s="46" t="str">
        <f>VLOOKUP(F541,M!$A$3:$B$32,2)</f>
        <v>芸術</v>
      </c>
      <c r="B541" s="46" t="str">
        <f>IFERROR(IF(A541="","",A541&amp;COUNTIF(A$2:A541,A541)),"")</f>
        <v>芸術25</v>
      </c>
      <c r="C541" s="51" t="s">
        <v>1196</v>
      </c>
      <c r="D541" s="52">
        <v>540</v>
      </c>
      <c r="E541" s="51" t="s">
        <v>83</v>
      </c>
      <c r="F541" s="51" t="s">
        <v>50</v>
      </c>
      <c r="G541" s="51" t="s">
        <v>84</v>
      </c>
      <c r="H541" s="51" t="s">
        <v>1198</v>
      </c>
      <c r="K541" s="51" t="s">
        <v>5471</v>
      </c>
      <c r="L541" s="51" t="s">
        <v>885</v>
      </c>
      <c r="M541" s="51" t="s">
        <v>886</v>
      </c>
      <c r="O541" s="51" t="s">
        <v>5472</v>
      </c>
      <c r="P541" s="51" t="s">
        <v>5473</v>
      </c>
      <c r="Q541" s="52">
        <v>6500</v>
      </c>
      <c r="R541" s="52">
        <v>7150</v>
      </c>
      <c r="S541" s="51" t="s">
        <v>5474</v>
      </c>
      <c r="T541" s="51" t="s">
        <v>3062</v>
      </c>
      <c r="U541" s="51" t="s">
        <v>5475</v>
      </c>
      <c r="V541" s="51" t="s">
        <v>82</v>
      </c>
      <c r="Y541" s="49">
        <v>540</v>
      </c>
    </row>
    <row r="542" spans="1:25" x14ac:dyDescent="0.4">
      <c r="A542" s="46" t="str">
        <f>VLOOKUP(F542,M!$A$3:$B$32,2)</f>
        <v>芸術</v>
      </c>
      <c r="B542" s="46" t="str">
        <f>IFERROR(IF(A542="","",A542&amp;COUNTIF(A$2:A542,A542)),"")</f>
        <v>芸術26</v>
      </c>
      <c r="C542" s="51" t="s">
        <v>1196</v>
      </c>
      <c r="D542" s="52">
        <v>541</v>
      </c>
      <c r="E542" s="51" t="s">
        <v>83</v>
      </c>
      <c r="F542" s="51" t="s">
        <v>50</v>
      </c>
      <c r="G542" s="51" t="s">
        <v>84</v>
      </c>
      <c r="H542" s="51" t="s">
        <v>1198</v>
      </c>
      <c r="K542" s="51" t="s">
        <v>5476</v>
      </c>
      <c r="L542" s="51" t="s">
        <v>885</v>
      </c>
      <c r="M542" s="51" t="s">
        <v>886</v>
      </c>
      <c r="O542" s="51" t="s">
        <v>5477</v>
      </c>
      <c r="P542" s="51" t="s">
        <v>5478</v>
      </c>
      <c r="Q542" s="52">
        <v>5000</v>
      </c>
      <c r="R542" s="52">
        <v>5500</v>
      </c>
      <c r="S542" s="51" t="s">
        <v>5479</v>
      </c>
      <c r="T542" s="51" t="s">
        <v>3200</v>
      </c>
      <c r="U542" s="51" t="s">
        <v>5480</v>
      </c>
      <c r="V542" s="51" t="s">
        <v>82</v>
      </c>
      <c r="Y542" s="49">
        <v>541</v>
      </c>
    </row>
    <row r="543" spans="1:25" x14ac:dyDescent="0.4">
      <c r="A543" s="46" t="str">
        <f>VLOOKUP(F543,M!$A$3:$B$32,2)</f>
        <v>芸術</v>
      </c>
      <c r="B543" s="46" t="str">
        <f>IFERROR(IF(A543="","",A543&amp;COUNTIF(A$2:A543,A543)),"")</f>
        <v>芸術27</v>
      </c>
      <c r="C543" s="51" t="s">
        <v>1196</v>
      </c>
      <c r="D543" s="52">
        <v>542</v>
      </c>
      <c r="E543" s="51" t="s">
        <v>83</v>
      </c>
      <c r="F543" s="51" t="s">
        <v>50</v>
      </c>
      <c r="G543" s="51" t="s">
        <v>84</v>
      </c>
      <c r="H543" s="51" t="s">
        <v>1198</v>
      </c>
      <c r="L543" s="51" t="s">
        <v>887</v>
      </c>
      <c r="M543" s="51" t="s">
        <v>888</v>
      </c>
      <c r="O543" s="55" t="s">
        <v>5481</v>
      </c>
      <c r="P543" s="51" t="s">
        <v>5482</v>
      </c>
      <c r="Q543" s="52">
        <v>18700</v>
      </c>
      <c r="R543" s="52">
        <v>20570</v>
      </c>
      <c r="S543" s="51" t="s">
        <v>5483</v>
      </c>
      <c r="T543" s="51" t="s">
        <v>5484</v>
      </c>
      <c r="U543" s="51" t="s">
        <v>5485</v>
      </c>
      <c r="V543" s="51" t="s">
        <v>129</v>
      </c>
      <c r="Y543" s="49">
        <v>542</v>
      </c>
    </row>
    <row r="544" spans="1:25" x14ac:dyDescent="0.4">
      <c r="A544" s="46" t="str">
        <f>VLOOKUP(F544,M!$A$3:$B$32,2)</f>
        <v>芸術</v>
      </c>
      <c r="B544" s="46" t="str">
        <f>IFERROR(IF(A544="","",A544&amp;COUNTIF(A$2:A544,A544)),"")</f>
        <v>芸術28</v>
      </c>
      <c r="C544" s="51" t="s">
        <v>1196</v>
      </c>
      <c r="D544" s="52">
        <v>543</v>
      </c>
      <c r="E544" s="51" t="s">
        <v>83</v>
      </c>
      <c r="F544" s="51" t="s">
        <v>50</v>
      </c>
      <c r="G544" s="51" t="s">
        <v>84</v>
      </c>
      <c r="H544" s="51" t="s">
        <v>1198</v>
      </c>
      <c r="K544" s="51" t="s">
        <v>5486</v>
      </c>
      <c r="L544" s="51" t="s">
        <v>890</v>
      </c>
      <c r="M544" s="51" t="s">
        <v>891</v>
      </c>
      <c r="O544" s="51" t="s">
        <v>5487</v>
      </c>
      <c r="P544" s="51" t="s">
        <v>5488</v>
      </c>
      <c r="Q544" s="52">
        <v>15000</v>
      </c>
      <c r="R544" s="52">
        <v>16500</v>
      </c>
      <c r="S544" s="51" t="s">
        <v>5489</v>
      </c>
      <c r="T544" s="51" t="s">
        <v>3093</v>
      </c>
      <c r="U544" s="51" t="s">
        <v>5490</v>
      </c>
      <c r="V544" s="51" t="s">
        <v>82</v>
      </c>
      <c r="Y544" s="49">
        <v>543</v>
      </c>
    </row>
    <row r="545" spans="1:25" x14ac:dyDescent="0.4">
      <c r="A545" s="46" t="str">
        <f>VLOOKUP(F545,M!$A$3:$B$32,2)</f>
        <v>辞典</v>
      </c>
      <c r="B545" s="46" t="str">
        <f>IFERROR(IF(A545="","",A545&amp;COUNTIF(A$2:A545,A545)),"")</f>
        <v>辞典1</v>
      </c>
      <c r="C545" s="51" t="s">
        <v>1196</v>
      </c>
      <c r="D545" s="52">
        <v>544</v>
      </c>
      <c r="E545" s="51" t="s">
        <v>83</v>
      </c>
      <c r="F545" s="51" t="s">
        <v>52</v>
      </c>
      <c r="G545" s="51" t="s">
        <v>84</v>
      </c>
      <c r="H545" s="51" t="s">
        <v>1225</v>
      </c>
      <c r="K545" s="51" t="s">
        <v>5491</v>
      </c>
      <c r="L545" s="51" t="s">
        <v>841</v>
      </c>
      <c r="M545" s="51" t="s">
        <v>842</v>
      </c>
      <c r="O545" s="51" t="s">
        <v>5492</v>
      </c>
      <c r="P545" s="51" t="s">
        <v>5493</v>
      </c>
      <c r="Q545" s="52">
        <v>28000</v>
      </c>
      <c r="R545" s="52">
        <v>30800</v>
      </c>
      <c r="S545" s="51" t="s">
        <v>5494</v>
      </c>
      <c r="T545" s="51" t="s">
        <v>3067</v>
      </c>
      <c r="U545" s="51" t="s">
        <v>5495</v>
      </c>
      <c r="V545" s="51" t="s">
        <v>82</v>
      </c>
      <c r="Y545" s="49">
        <v>544</v>
      </c>
    </row>
    <row r="546" spans="1:25" x14ac:dyDescent="0.4">
      <c r="A546" s="46" t="str">
        <f>VLOOKUP(F546,M!$A$3:$B$32,2)</f>
        <v>事典</v>
      </c>
      <c r="B546" s="46" t="str">
        <f>IFERROR(IF(A546="","",A546&amp;COUNTIF(A$2:A546,A546)),"")</f>
        <v>事典1</v>
      </c>
      <c r="C546" s="51" t="s">
        <v>1209</v>
      </c>
      <c r="D546" s="52">
        <v>545</v>
      </c>
      <c r="E546" s="51" t="s">
        <v>83</v>
      </c>
      <c r="F546" s="51" t="s">
        <v>54</v>
      </c>
      <c r="G546" s="51" t="s">
        <v>84</v>
      </c>
      <c r="H546" s="51" t="s">
        <v>1226</v>
      </c>
      <c r="K546" s="51" t="s">
        <v>5496</v>
      </c>
      <c r="L546" s="51" t="s">
        <v>87</v>
      </c>
      <c r="M546" s="51" t="s">
        <v>88</v>
      </c>
      <c r="O546" s="51" t="s">
        <v>5497</v>
      </c>
      <c r="P546" s="51" t="s">
        <v>5498</v>
      </c>
      <c r="Q546" s="52">
        <v>16000</v>
      </c>
      <c r="R546" s="52">
        <v>17600</v>
      </c>
      <c r="S546" s="51" t="s">
        <v>5499</v>
      </c>
      <c r="T546" s="51" t="s">
        <v>3383</v>
      </c>
      <c r="U546" s="51" t="s">
        <v>1331</v>
      </c>
      <c r="V546" s="51" t="s">
        <v>82</v>
      </c>
      <c r="Y546" s="49">
        <v>545</v>
      </c>
    </row>
    <row r="547" spans="1:25" x14ac:dyDescent="0.4">
      <c r="A547" s="46" t="str">
        <f>VLOOKUP(F547,M!$A$3:$B$32,2)</f>
        <v>事典</v>
      </c>
      <c r="B547" s="46" t="str">
        <f>IFERROR(IF(A547="","",A547&amp;COUNTIF(A$2:A547,A547)),"")</f>
        <v>事典2</v>
      </c>
      <c r="C547" s="51" t="s">
        <v>1209</v>
      </c>
      <c r="D547" s="52">
        <v>546</v>
      </c>
      <c r="E547" s="51" t="s">
        <v>83</v>
      </c>
      <c r="F547" s="51" t="s">
        <v>54</v>
      </c>
      <c r="G547" s="51" t="s">
        <v>84</v>
      </c>
      <c r="H547" s="51" t="s">
        <v>1226</v>
      </c>
      <c r="K547" s="51" t="s">
        <v>5500</v>
      </c>
      <c r="L547" s="51" t="s">
        <v>87</v>
      </c>
      <c r="M547" s="51" t="s">
        <v>88</v>
      </c>
      <c r="O547" s="51" t="s">
        <v>5501</v>
      </c>
      <c r="P547" s="51" t="s">
        <v>5502</v>
      </c>
      <c r="Q547" s="52">
        <v>8000</v>
      </c>
      <c r="R547" s="52">
        <v>8800</v>
      </c>
      <c r="S547" s="51" t="s">
        <v>5503</v>
      </c>
      <c r="T547" s="51" t="s">
        <v>3131</v>
      </c>
      <c r="U547" s="51" t="s">
        <v>904</v>
      </c>
      <c r="V547" s="51" t="s">
        <v>82</v>
      </c>
      <c r="Y547" s="49">
        <v>546</v>
      </c>
    </row>
    <row r="548" spans="1:25" x14ac:dyDescent="0.4">
      <c r="A548" s="46" t="str">
        <f>VLOOKUP(F548,M!$A$3:$B$32,2)</f>
        <v>図鑑 他</v>
      </c>
      <c r="B548" s="46" t="str">
        <f>IFERROR(IF(A548="","",A548&amp;COUNTIF(A$2:A548,A548)),"")</f>
        <v>図鑑 他1</v>
      </c>
      <c r="C548" s="51" t="s">
        <v>1209</v>
      </c>
      <c r="D548" s="52">
        <v>547</v>
      </c>
      <c r="E548" s="51" t="s">
        <v>83</v>
      </c>
      <c r="F548" s="51" t="s">
        <v>5504</v>
      </c>
      <c r="G548" s="51" t="s">
        <v>84</v>
      </c>
      <c r="H548" s="51" t="s">
        <v>5505</v>
      </c>
      <c r="K548" s="51" t="s">
        <v>5506</v>
      </c>
      <c r="L548" s="51" t="s">
        <v>3374</v>
      </c>
      <c r="M548" s="51" t="s">
        <v>3375</v>
      </c>
      <c r="O548" s="51" t="s">
        <v>5507</v>
      </c>
      <c r="P548" s="51" t="s">
        <v>5508</v>
      </c>
      <c r="Q548" s="52">
        <v>2700</v>
      </c>
      <c r="R548" s="52">
        <v>2970</v>
      </c>
      <c r="S548" s="51" t="s">
        <v>5509</v>
      </c>
      <c r="T548" s="51" t="s">
        <v>3166</v>
      </c>
      <c r="U548" s="51" t="s">
        <v>484</v>
      </c>
      <c r="V548" s="51" t="s">
        <v>82</v>
      </c>
      <c r="Y548" s="49">
        <v>547</v>
      </c>
    </row>
    <row r="549" spans="1:25" x14ac:dyDescent="0.4">
      <c r="A549" s="46" t="str">
        <f>VLOOKUP(F549,M!$A$3:$B$32,2)</f>
        <v>統計</v>
      </c>
      <c r="B549" s="46" t="str">
        <f>IFERROR(IF(A549="","",A549&amp;COUNTIF(A$2:A549,A549)),"")</f>
        <v>統計8</v>
      </c>
      <c r="C549" s="51" t="s">
        <v>1220</v>
      </c>
      <c r="D549" s="52">
        <v>548</v>
      </c>
      <c r="F549" s="51" t="s">
        <v>2</v>
      </c>
      <c r="G549" s="51" t="s">
        <v>1238</v>
      </c>
      <c r="H549" s="51" t="s">
        <v>85</v>
      </c>
      <c r="K549" s="51" t="s">
        <v>86</v>
      </c>
      <c r="L549" s="51" t="s">
        <v>87</v>
      </c>
      <c r="M549" s="51" t="s">
        <v>88</v>
      </c>
      <c r="O549" s="51" t="s">
        <v>89</v>
      </c>
      <c r="P549" s="51" t="s">
        <v>90</v>
      </c>
      <c r="Q549" s="52">
        <v>2000</v>
      </c>
      <c r="R549" s="52">
        <v>2200</v>
      </c>
      <c r="S549" s="51" t="s">
        <v>91</v>
      </c>
      <c r="T549" s="51" t="s">
        <v>92</v>
      </c>
      <c r="U549" s="51" t="s">
        <v>93</v>
      </c>
      <c r="V549" s="51" t="s">
        <v>82</v>
      </c>
      <c r="Y549" s="49">
        <v>548</v>
      </c>
    </row>
    <row r="550" spans="1:25" x14ac:dyDescent="0.4">
      <c r="A550" s="46" t="str">
        <f>VLOOKUP(F550,M!$A$3:$B$32,2)</f>
        <v>統計</v>
      </c>
      <c r="B550" s="46" t="str">
        <f>IFERROR(IF(A550="","",A550&amp;COUNTIF(A$2:A550,A550)),"")</f>
        <v>統計9</v>
      </c>
      <c r="C550" s="51" t="s">
        <v>1220</v>
      </c>
      <c r="D550" s="52">
        <v>549</v>
      </c>
      <c r="F550" s="51" t="s">
        <v>2</v>
      </c>
      <c r="G550" s="51" t="s">
        <v>1238</v>
      </c>
      <c r="H550" s="51" t="s">
        <v>85</v>
      </c>
      <c r="K550" s="51" t="s">
        <v>94</v>
      </c>
      <c r="L550" s="51" t="s">
        <v>87</v>
      </c>
      <c r="M550" s="51" t="s">
        <v>88</v>
      </c>
      <c r="O550" s="51" t="s">
        <v>95</v>
      </c>
      <c r="P550" s="51" t="s">
        <v>5510</v>
      </c>
      <c r="Q550" s="52">
        <v>24000</v>
      </c>
      <c r="R550" s="52">
        <v>26400</v>
      </c>
      <c r="S550" s="51" t="s">
        <v>96</v>
      </c>
      <c r="T550" s="51" t="s">
        <v>97</v>
      </c>
      <c r="U550" s="51" t="s">
        <v>98</v>
      </c>
      <c r="V550" s="51" t="s">
        <v>82</v>
      </c>
      <c r="Y550" s="49">
        <v>549</v>
      </c>
    </row>
    <row r="551" spans="1:25" x14ac:dyDescent="0.4">
      <c r="A551" s="46" t="str">
        <f>VLOOKUP(F551,M!$A$3:$B$32,2)</f>
        <v>統計</v>
      </c>
      <c r="B551" s="46" t="str">
        <f>IFERROR(IF(A551="","",A551&amp;COUNTIF(A$2:A551,A551)),"")</f>
        <v>統計10</v>
      </c>
      <c r="C551" s="51" t="s">
        <v>1220</v>
      </c>
      <c r="D551" s="52">
        <v>550</v>
      </c>
      <c r="F551" s="51" t="s">
        <v>2</v>
      </c>
      <c r="G551" s="51" t="s">
        <v>1238</v>
      </c>
      <c r="H551" s="51" t="s">
        <v>85</v>
      </c>
      <c r="K551" s="51" t="s">
        <v>99</v>
      </c>
      <c r="L551" s="51" t="s">
        <v>87</v>
      </c>
      <c r="M551" s="51" t="s">
        <v>88</v>
      </c>
      <c r="O551" s="51" t="s">
        <v>100</v>
      </c>
      <c r="P551" s="51" t="s">
        <v>5511</v>
      </c>
      <c r="Q551" s="52">
        <v>7200</v>
      </c>
      <c r="R551" s="52">
        <v>7920</v>
      </c>
      <c r="S551" s="51" t="s">
        <v>101</v>
      </c>
      <c r="T551" s="51" t="s">
        <v>102</v>
      </c>
      <c r="U551" s="51" t="s">
        <v>103</v>
      </c>
      <c r="V551" s="51" t="s">
        <v>82</v>
      </c>
      <c r="Y551" s="49">
        <v>550</v>
      </c>
    </row>
    <row r="552" spans="1:25" x14ac:dyDescent="0.4">
      <c r="A552" s="46" t="str">
        <f>VLOOKUP(F552,M!$A$3:$B$32,2)</f>
        <v>統計</v>
      </c>
      <c r="B552" s="46" t="str">
        <f>IFERROR(IF(A552="","",A552&amp;COUNTIF(A$2:A552,A552)),"")</f>
        <v>統計11</v>
      </c>
      <c r="C552" s="51" t="s">
        <v>1220</v>
      </c>
      <c r="D552" s="52">
        <v>551</v>
      </c>
      <c r="F552" s="51" t="s">
        <v>2</v>
      </c>
      <c r="G552" s="51" t="s">
        <v>1238</v>
      </c>
      <c r="H552" s="51" t="s">
        <v>85</v>
      </c>
      <c r="K552" s="51" t="s">
        <v>1239</v>
      </c>
      <c r="L552" s="51" t="s">
        <v>87</v>
      </c>
      <c r="M552" s="51" t="s">
        <v>88</v>
      </c>
      <c r="O552" s="51" t="s">
        <v>1240</v>
      </c>
      <c r="P552" s="51" t="s">
        <v>1241</v>
      </c>
      <c r="Q552" s="52">
        <v>15000</v>
      </c>
      <c r="R552" s="52">
        <v>16500</v>
      </c>
      <c r="S552" s="51" t="s">
        <v>1242</v>
      </c>
      <c r="T552" s="51" t="s">
        <v>1243</v>
      </c>
      <c r="U552" s="51" t="s">
        <v>1244</v>
      </c>
      <c r="V552" s="51" t="s">
        <v>82</v>
      </c>
      <c r="Y552" s="49">
        <v>551</v>
      </c>
    </row>
    <row r="553" spans="1:25" x14ac:dyDescent="0.4">
      <c r="A553" s="46" t="str">
        <f>VLOOKUP(F553,M!$A$3:$B$32,2)</f>
        <v>統計</v>
      </c>
      <c r="B553" s="46" t="str">
        <f>IFERROR(IF(A553="","",A553&amp;COUNTIF(A$2:A553,A553)),"")</f>
        <v>統計12</v>
      </c>
      <c r="C553" s="51" t="s">
        <v>1220</v>
      </c>
      <c r="D553" s="52">
        <v>552</v>
      </c>
      <c r="F553" s="51" t="s">
        <v>2</v>
      </c>
      <c r="G553" s="51" t="s">
        <v>1238</v>
      </c>
      <c r="H553" s="51" t="s">
        <v>85</v>
      </c>
      <c r="K553" s="51" t="s">
        <v>1246</v>
      </c>
      <c r="L553" s="51" t="s">
        <v>87</v>
      </c>
      <c r="M553" s="51" t="s">
        <v>88</v>
      </c>
      <c r="O553" s="51" t="s">
        <v>1247</v>
      </c>
      <c r="P553" s="51" t="s">
        <v>1248</v>
      </c>
      <c r="Q553" s="52">
        <v>5400</v>
      </c>
      <c r="R553" s="52">
        <v>5940</v>
      </c>
      <c r="S553" s="51" t="s">
        <v>1249</v>
      </c>
      <c r="T553" s="51" t="s">
        <v>1250</v>
      </c>
      <c r="U553" s="51" t="s">
        <v>200</v>
      </c>
      <c r="Y553" s="49">
        <v>552</v>
      </c>
    </row>
    <row r="554" spans="1:25" x14ac:dyDescent="0.4">
      <c r="A554" s="46" t="str">
        <f>VLOOKUP(F554,M!$A$3:$B$32,2)</f>
        <v>統計</v>
      </c>
      <c r="B554" s="46" t="str">
        <f>IFERROR(IF(A554="","",A554&amp;COUNTIF(A$2:A554,A554)),"")</f>
        <v>統計13</v>
      </c>
      <c r="C554" s="51" t="s">
        <v>1220</v>
      </c>
      <c r="D554" s="52">
        <v>553</v>
      </c>
      <c r="F554" s="51" t="s">
        <v>2</v>
      </c>
      <c r="G554" s="51" t="s">
        <v>1238</v>
      </c>
      <c r="H554" s="51" t="s">
        <v>85</v>
      </c>
      <c r="K554" s="51" t="s">
        <v>1251</v>
      </c>
      <c r="L554" s="51" t="s">
        <v>87</v>
      </c>
      <c r="M554" s="51" t="s">
        <v>88</v>
      </c>
      <c r="O554" s="51" t="s">
        <v>1252</v>
      </c>
      <c r="P554" s="51" t="s">
        <v>1248</v>
      </c>
      <c r="Q554" s="52">
        <v>6300</v>
      </c>
      <c r="R554" s="52">
        <v>6930</v>
      </c>
      <c r="S554" s="51" t="s">
        <v>1253</v>
      </c>
      <c r="T554" s="51" t="s">
        <v>1250</v>
      </c>
      <c r="U554" s="51" t="s">
        <v>164</v>
      </c>
      <c r="Y554" s="49">
        <v>553</v>
      </c>
    </row>
    <row r="555" spans="1:25" x14ac:dyDescent="0.4">
      <c r="A555" s="46" t="str">
        <f>VLOOKUP(F555,M!$A$3:$B$32,2)</f>
        <v>統計</v>
      </c>
      <c r="B555" s="46" t="str">
        <f>IFERROR(IF(A555="","",A555&amp;COUNTIF(A$2:A555,A555)),"")</f>
        <v>統計14</v>
      </c>
      <c r="C555" s="51" t="s">
        <v>1220</v>
      </c>
      <c r="D555" s="52">
        <v>554</v>
      </c>
      <c r="F555" s="51" t="s">
        <v>2</v>
      </c>
      <c r="G555" s="51" t="s">
        <v>1238</v>
      </c>
      <c r="H555" s="51" t="s">
        <v>85</v>
      </c>
      <c r="K555" s="51" t="s">
        <v>104</v>
      </c>
      <c r="L555" s="51" t="s">
        <v>105</v>
      </c>
      <c r="M555" s="51" t="s">
        <v>106</v>
      </c>
      <c r="O555" s="51" t="s">
        <v>107</v>
      </c>
      <c r="P555" s="51" t="s">
        <v>108</v>
      </c>
      <c r="Q555" s="52">
        <v>6500</v>
      </c>
      <c r="R555" s="52">
        <v>7150</v>
      </c>
      <c r="S555" s="51" t="s">
        <v>109</v>
      </c>
      <c r="T555" s="51" t="s">
        <v>110</v>
      </c>
      <c r="U555" s="51" t="s">
        <v>111</v>
      </c>
      <c r="V555" s="51" t="s">
        <v>82</v>
      </c>
      <c r="Y555" s="49">
        <v>554</v>
      </c>
    </row>
    <row r="556" spans="1:25" x14ac:dyDescent="0.4">
      <c r="A556" s="46" t="str">
        <f>VLOOKUP(F556,M!$A$3:$B$32,2)</f>
        <v>統計</v>
      </c>
      <c r="B556" s="46" t="str">
        <f>IFERROR(IF(A556="","",A556&amp;COUNTIF(A$2:A556,A556)),"")</f>
        <v>統計15</v>
      </c>
      <c r="C556" s="51" t="s">
        <v>1220</v>
      </c>
      <c r="D556" s="52">
        <v>555</v>
      </c>
      <c r="F556" s="51" t="s">
        <v>2</v>
      </c>
      <c r="G556" s="51" t="s">
        <v>1238</v>
      </c>
      <c r="H556" s="51" t="s">
        <v>85</v>
      </c>
      <c r="K556" s="51" t="s">
        <v>112</v>
      </c>
      <c r="L556" s="51" t="s">
        <v>105</v>
      </c>
      <c r="M556" s="51" t="s">
        <v>106</v>
      </c>
      <c r="O556" s="51" t="s">
        <v>113</v>
      </c>
      <c r="P556" s="51" t="s">
        <v>114</v>
      </c>
      <c r="Q556" s="52">
        <v>2600</v>
      </c>
      <c r="R556" s="52">
        <v>2860</v>
      </c>
      <c r="S556" s="51" t="s">
        <v>115</v>
      </c>
      <c r="T556" s="51" t="s">
        <v>116</v>
      </c>
      <c r="U556" s="51" t="s">
        <v>111</v>
      </c>
      <c r="V556" s="51" t="s">
        <v>82</v>
      </c>
      <c r="Y556" s="49">
        <v>555</v>
      </c>
    </row>
    <row r="557" spans="1:25" x14ac:dyDescent="0.4">
      <c r="A557" s="46" t="str">
        <f>VLOOKUP(F557,M!$A$3:$B$32,2)</f>
        <v>統計</v>
      </c>
      <c r="B557" s="46" t="str">
        <f>IFERROR(IF(A557="","",A557&amp;COUNTIF(A$2:A557,A557)),"")</f>
        <v>統計16</v>
      </c>
      <c r="C557" s="51" t="s">
        <v>1220</v>
      </c>
      <c r="D557" s="52">
        <v>556</v>
      </c>
      <c r="F557" s="51" t="s">
        <v>2</v>
      </c>
      <c r="G557" s="51" t="s">
        <v>1238</v>
      </c>
      <c r="H557" s="51" t="s">
        <v>85</v>
      </c>
      <c r="K557" s="51" t="s">
        <v>117</v>
      </c>
      <c r="L557" s="51" t="s">
        <v>105</v>
      </c>
      <c r="M557" s="51" t="s">
        <v>106</v>
      </c>
      <c r="O557" s="51" t="s">
        <v>118</v>
      </c>
      <c r="P557" s="51" t="s">
        <v>5512</v>
      </c>
      <c r="Q557" s="52">
        <v>5700</v>
      </c>
      <c r="R557" s="52">
        <v>6270</v>
      </c>
      <c r="S557" s="51" t="s">
        <v>119</v>
      </c>
      <c r="T557" s="51" t="s">
        <v>102</v>
      </c>
      <c r="U557" s="51" t="s">
        <v>120</v>
      </c>
      <c r="V557" s="51" t="s">
        <v>82</v>
      </c>
      <c r="Y557" s="49">
        <v>556</v>
      </c>
    </row>
    <row r="558" spans="1:25" x14ac:dyDescent="0.4">
      <c r="A558" s="46" t="str">
        <f>VLOOKUP(F558,M!$A$3:$B$32,2)</f>
        <v>統計</v>
      </c>
      <c r="B558" s="46" t="str">
        <f>IFERROR(IF(A558="","",A558&amp;COUNTIF(A$2:A558,A558)),"")</f>
        <v>統計17</v>
      </c>
      <c r="C558" s="51" t="s">
        <v>1220</v>
      </c>
      <c r="D558" s="52">
        <v>557</v>
      </c>
      <c r="F558" s="51" t="s">
        <v>2</v>
      </c>
      <c r="G558" s="51" t="s">
        <v>1238</v>
      </c>
      <c r="H558" s="51" t="s">
        <v>85</v>
      </c>
      <c r="K558" s="51" t="s">
        <v>1255</v>
      </c>
      <c r="L558" s="51" t="s">
        <v>105</v>
      </c>
      <c r="M558" s="51" t="s">
        <v>106</v>
      </c>
      <c r="O558" s="51" t="s">
        <v>1256</v>
      </c>
      <c r="P558" s="51" t="s">
        <v>1257</v>
      </c>
      <c r="Q558" s="52">
        <v>8700</v>
      </c>
      <c r="R558" s="52">
        <v>9570</v>
      </c>
      <c r="S558" s="51" t="s">
        <v>1258</v>
      </c>
      <c r="T558" s="51" t="s">
        <v>1259</v>
      </c>
      <c r="U558" s="51" t="s">
        <v>1260</v>
      </c>
      <c r="V558" s="51" t="s">
        <v>82</v>
      </c>
      <c r="Y558" s="49">
        <v>557</v>
      </c>
    </row>
    <row r="559" spans="1:25" x14ac:dyDescent="0.4">
      <c r="A559" s="46" t="str">
        <f>VLOOKUP(F559,M!$A$3:$B$32,2)</f>
        <v>統計</v>
      </c>
      <c r="B559" s="46" t="str">
        <f>IFERROR(IF(A559="","",A559&amp;COUNTIF(A$2:A559,A559)),"")</f>
        <v>統計18</v>
      </c>
      <c r="C559" s="51" t="s">
        <v>1220</v>
      </c>
      <c r="D559" s="52">
        <v>558</v>
      </c>
      <c r="F559" s="51" t="s">
        <v>2</v>
      </c>
      <c r="G559" s="51" t="s">
        <v>1238</v>
      </c>
      <c r="H559" s="51" t="s">
        <v>85</v>
      </c>
      <c r="K559" s="51" t="s">
        <v>1262</v>
      </c>
      <c r="L559" s="51" t="s">
        <v>105</v>
      </c>
      <c r="M559" s="51" t="s">
        <v>106</v>
      </c>
      <c r="O559" s="51" t="s">
        <v>1263</v>
      </c>
      <c r="P559" s="51" t="s">
        <v>1264</v>
      </c>
      <c r="Q559" s="52">
        <v>10000</v>
      </c>
      <c r="R559" s="52">
        <v>11000</v>
      </c>
      <c r="S559" s="51" t="s">
        <v>1265</v>
      </c>
      <c r="T559" s="51" t="s">
        <v>1266</v>
      </c>
      <c r="U559" s="51" t="s">
        <v>1267</v>
      </c>
      <c r="Y559" s="49">
        <v>558</v>
      </c>
    </row>
    <row r="560" spans="1:25" x14ac:dyDescent="0.4">
      <c r="A560" s="46" t="str">
        <f>VLOOKUP(F560,M!$A$3:$B$32,2)</f>
        <v>統計</v>
      </c>
      <c r="B560" s="46" t="str">
        <f>IFERROR(IF(A560="","",A560&amp;COUNTIF(A$2:A560,A560)),"")</f>
        <v>統計19</v>
      </c>
      <c r="C560" s="51" t="s">
        <v>1220</v>
      </c>
      <c r="D560" s="52">
        <v>559</v>
      </c>
      <c r="F560" s="51" t="s">
        <v>2</v>
      </c>
      <c r="G560" s="51" t="s">
        <v>1238</v>
      </c>
      <c r="H560" s="51" t="s">
        <v>85</v>
      </c>
      <c r="K560" s="51" t="s">
        <v>1269</v>
      </c>
      <c r="L560" s="51" t="s">
        <v>105</v>
      </c>
      <c r="M560" s="51" t="s">
        <v>106</v>
      </c>
      <c r="O560" s="51" t="s">
        <v>1270</v>
      </c>
      <c r="P560" s="51" t="s">
        <v>1271</v>
      </c>
      <c r="Q560" s="52">
        <v>11000</v>
      </c>
      <c r="R560" s="52">
        <v>12100</v>
      </c>
      <c r="S560" s="51" t="s">
        <v>1272</v>
      </c>
      <c r="T560" s="51" t="s">
        <v>1273</v>
      </c>
      <c r="U560" s="51" t="s">
        <v>1274</v>
      </c>
      <c r="Y560" s="49">
        <v>559</v>
      </c>
    </row>
    <row r="561" spans="1:25" x14ac:dyDescent="0.4">
      <c r="A561" s="46" t="str">
        <f>VLOOKUP(F561,M!$A$3:$B$32,2)</f>
        <v>統計</v>
      </c>
      <c r="B561" s="46" t="str">
        <f>IFERROR(IF(A561="","",A561&amp;COUNTIF(A$2:A561,A561)),"")</f>
        <v>統計20</v>
      </c>
      <c r="C561" s="51" t="s">
        <v>1220</v>
      </c>
      <c r="D561" s="52">
        <v>560</v>
      </c>
      <c r="F561" s="51" t="s">
        <v>2</v>
      </c>
      <c r="G561" s="51" t="s">
        <v>1238</v>
      </c>
      <c r="H561" s="51" t="s">
        <v>85</v>
      </c>
      <c r="K561" s="51" t="s">
        <v>1275</v>
      </c>
      <c r="L561" s="51" t="s">
        <v>105</v>
      </c>
      <c r="M561" s="51" t="s">
        <v>106</v>
      </c>
      <c r="O561" s="51" t="s">
        <v>1276</v>
      </c>
      <c r="P561" s="51" t="s">
        <v>114</v>
      </c>
      <c r="Q561" s="52">
        <v>3200</v>
      </c>
      <c r="R561" s="52">
        <v>3520</v>
      </c>
      <c r="S561" s="51" t="s">
        <v>1277</v>
      </c>
      <c r="T561" s="51" t="s">
        <v>1278</v>
      </c>
      <c r="U561" s="51" t="s">
        <v>822</v>
      </c>
      <c r="Y561" s="49">
        <v>560</v>
      </c>
    </row>
    <row r="562" spans="1:25" x14ac:dyDescent="0.4">
      <c r="A562" s="46" t="str">
        <f>VLOOKUP(F562,M!$A$3:$B$32,2)</f>
        <v>統計</v>
      </c>
      <c r="B562" s="46" t="str">
        <f>IFERROR(IF(A562="","",A562&amp;COUNTIF(A$2:A562,A562)),"")</f>
        <v>統計21</v>
      </c>
      <c r="C562" s="51" t="s">
        <v>1220</v>
      </c>
      <c r="D562" s="52">
        <v>561</v>
      </c>
      <c r="F562" s="51" t="s">
        <v>2</v>
      </c>
      <c r="G562" s="51" t="s">
        <v>1238</v>
      </c>
      <c r="H562" s="51" t="s">
        <v>85</v>
      </c>
      <c r="K562" s="51" t="s">
        <v>1279</v>
      </c>
      <c r="L562" s="51" t="s">
        <v>105</v>
      </c>
      <c r="M562" s="51" t="s">
        <v>106</v>
      </c>
      <c r="O562" s="51" t="s">
        <v>1280</v>
      </c>
      <c r="P562" s="51" t="s">
        <v>1281</v>
      </c>
      <c r="Q562" s="52">
        <v>8800</v>
      </c>
      <c r="R562" s="52">
        <v>9680</v>
      </c>
      <c r="S562" s="51" t="s">
        <v>1282</v>
      </c>
      <c r="T562" s="51" t="s">
        <v>1283</v>
      </c>
      <c r="U562" s="51" t="s">
        <v>1284</v>
      </c>
      <c r="Y562" s="49">
        <v>561</v>
      </c>
    </row>
    <row r="563" spans="1:25" x14ac:dyDescent="0.4">
      <c r="A563" s="46" t="str">
        <f>VLOOKUP(F563,M!$A$3:$B$32,2)</f>
        <v>統計</v>
      </c>
      <c r="B563" s="46" t="str">
        <f>IFERROR(IF(A563="","",A563&amp;COUNTIF(A$2:A563,A563)),"")</f>
        <v>統計22</v>
      </c>
      <c r="C563" s="51" t="s">
        <v>1220</v>
      </c>
      <c r="D563" s="52">
        <v>562</v>
      </c>
      <c r="F563" s="51" t="s">
        <v>2</v>
      </c>
      <c r="G563" s="51" t="s">
        <v>1238</v>
      </c>
      <c r="H563" s="51" t="s">
        <v>85</v>
      </c>
      <c r="K563" s="51" t="s">
        <v>1285</v>
      </c>
      <c r="L563" s="51" t="s">
        <v>105</v>
      </c>
      <c r="M563" s="51" t="s">
        <v>106</v>
      </c>
      <c r="O563" s="51" t="s">
        <v>1286</v>
      </c>
      <c r="P563" s="51" t="s">
        <v>1287</v>
      </c>
      <c r="Q563" s="52">
        <v>14000</v>
      </c>
      <c r="R563" s="52">
        <v>15400</v>
      </c>
      <c r="S563" s="51" t="s">
        <v>1288</v>
      </c>
      <c r="T563" s="51" t="s">
        <v>1289</v>
      </c>
      <c r="U563" s="51" t="s">
        <v>1290</v>
      </c>
      <c r="Y563" s="49">
        <v>562</v>
      </c>
    </row>
    <row r="564" spans="1:25" x14ac:dyDescent="0.4">
      <c r="A564" s="46" t="str">
        <f>VLOOKUP(F564,M!$A$3:$B$32,2)</f>
        <v>統計</v>
      </c>
      <c r="B564" s="46" t="str">
        <f>IFERROR(IF(A564="","",A564&amp;COUNTIF(A$2:A564,A564)),"")</f>
        <v>統計23</v>
      </c>
      <c r="C564" s="51" t="s">
        <v>1237</v>
      </c>
      <c r="D564" s="52">
        <v>563</v>
      </c>
      <c r="F564" s="51" t="s">
        <v>2</v>
      </c>
      <c r="G564" s="51" t="s">
        <v>1238</v>
      </c>
      <c r="H564" s="51" t="s">
        <v>85</v>
      </c>
      <c r="K564" s="51" t="s">
        <v>121</v>
      </c>
      <c r="L564" s="51" t="s">
        <v>122</v>
      </c>
      <c r="M564" s="51" t="s">
        <v>123</v>
      </c>
      <c r="O564" s="51" t="s">
        <v>124</v>
      </c>
      <c r="P564" s="51" t="s">
        <v>125</v>
      </c>
      <c r="Q564" s="52">
        <v>3000</v>
      </c>
      <c r="R564" s="52">
        <v>3300</v>
      </c>
      <c r="S564" s="51" t="s">
        <v>126</v>
      </c>
      <c r="T564" s="51" t="s">
        <v>127</v>
      </c>
      <c r="U564" s="51" t="s">
        <v>128</v>
      </c>
      <c r="V564" s="51" t="s">
        <v>129</v>
      </c>
      <c r="Y564" s="49">
        <v>563</v>
      </c>
    </row>
    <row r="565" spans="1:25" x14ac:dyDescent="0.4">
      <c r="A565" s="46" t="str">
        <f>VLOOKUP(F565,M!$A$3:$B$32,2)</f>
        <v>統計</v>
      </c>
      <c r="B565" s="46" t="str">
        <f>IFERROR(IF(A565="","",A565&amp;COUNTIF(A$2:A565,A565)),"")</f>
        <v>統計24</v>
      </c>
      <c r="C565" s="51" t="s">
        <v>1237</v>
      </c>
      <c r="D565" s="52">
        <v>564</v>
      </c>
      <c r="F565" s="51" t="s">
        <v>2</v>
      </c>
      <c r="G565" s="51" t="s">
        <v>1238</v>
      </c>
      <c r="H565" s="51" t="s">
        <v>85</v>
      </c>
      <c r="K565" s="51" t="s">
        <v>1295</v>
      </c>
      <c r="L565" s="51" t="s">
        <v>122</v>
      </c>
      <c r="M565" s="51" t="s">
        <v>123</v>
      </c>
      <c r="O565" s="51" t="s">
        <v>1296</v>
      </c>
      <c r="P565" s="51" t="s">
        <v>1297</v>
      </c>
      <c r="Q565" s="52">
        <v>2600</v>
      </c>
      <c r="R565" s="52">
        <v>2860</v>
      </c>
      <c r="S565" s="51" t="s">
        <v>1298</v>
      </c>
      <c r="T565" s="51" t="s">
        <v>1299</v>
      </c>
      <c r="U565" s="51" t="s">
        <v>1300</v>
      </c>
      <c r="Y565" s="49">
        <v>564</v>
      </c>
    </row>
    <row r="566" spans="1:25" x14ac:dyDescent="0.4">
      <c r="A566" s="46" t="str">
        <f>VLOOKUP(F566,M!$A$3:$B$32,2)</f>
        <v>統計</v>
      </c>
      <c r="B566" s="46" t="str">
        <f>IFERROR(IF(A566="","",A566&amp;COUNTIF(A$2:A566,A566)),"")</f>
        <v>統計25</v>
      </c>
      <c r="C566" s="51" t="s">
        <v>1237</v>
      </c>
      <c r="D566" s="52">
        <v>565</v>
      </c>
      <c r="F566" s="51" t="s">
        <v>2</v>
      </c>
      <c r="G566" s="51" t="s">
        <v>1238</v>
      </c>
      <c r="H566" s="51" t="s">
        <v>85</v>
      </c>
      <c r="K566" s="51" t="s">
        <v>1302</v>
      </c>
      <c r="L566" s="51" t="s">
        <v>122</v>
      </c>
      <c r="M566" s="51" t="s">
        <v>123</v>
      </c>
      <c r="O566" s="51" t="s">
        <v>1303</v>
      </c>
      <c r="P566" s="51" t="s">
        <v>1304</v>
      </c>
      <c r="Q566" s="52">
        <v>2200</v>
      </c>
      <c r="R566" s="52">
        <v>2420</v>
      </c>
      <c r="S566" s="51" t="s">
        <v>1305</v>
      </c>
      <c r="T566" s="51" t="s">
        <v>1306</v>
      </c>
      <c r="U566" s="51" t="s">
        <v>1307</v>
      </c>
      <c r="Y566" s="49">
        <v>565</v>
      </c>
    </row>
    <row r="567" spans="1:25" x14ac:dyDescent="0.4">
      <c r="A567" s="46" t="str">
        <f>VLOOKUP(F567,M!$A$3:$B$32,2)</f>
        <v>統計</v>
      </c>
      <c r="B567" s="46" t="str">
        <f>IFERROR(IF(A567="","",A567&amp;COUNTIF(A$2:A567,A567)),"")</f>
        <v>統計26</v>
      </c>
      <c r="C567" s="51" t="s">
        <v>1237</v>
      </c>
      <c r="D567" s="52">
        <v>566</v>
      </c>
      <c r="F567" s="51" t="s">
        <v>2</v>
      </c>
      <c r="G567" s="51" t="s">
        <v>1238</v>
      </c>
      <c r="H567" s="51" t="s">
        <v>85</v>
      </c>
      <c r="K567" s="51" t="s">
        <v>1308</v>
      </c>
      <c r="L567" s="51" t="s">
        <v>122</v>
      </c>
      <c r="M567" s="51" t="s">
        <v>123</v>
      </c>
      <c r="O567" s="51" t="s">
        <v>1309</v>
      </c>
      <c r="P567" s="51" t="s">
        <v>1310</v>
      </c>
      <c r="Q567" s="52">
        <v>2500</v>
      </c>
      <c r="R567" s="52">
        <v>2750</v>
      </c>
      <c r="S567" s="51" t="s">
        <v>1311</v>
      </c>
      <c r="T567" s="51" t="s">
        <v>1312</v>
      </c>
      <c r="U567" s="51" t="s">
        <v>1313</v>
      </c>
      <c r="Y567" s="49">
        <v>566</v>
      </c>
    </row>
    <row r="568" spans="1:25" x14ac:dyDescent="0.4">
      <c r="A568" s="46" t="str">
        <f>VLOOKUP(F568,M!$A$3:$B$32,2)</f>
        <v>統計</v>
      </c>
      <c r="B568" s="46" t="str">
        <f>IFERROR(IF(A568="","",A568&amp;COUNTIF(A$2:A568,A568)),"")</f>
        <v>統計27</v>
      </c>
      <c r="C568" s="51" t="s">
        <v>1237</v>
      </c>
      <c r="D568" s="52">
        <v>567</v>
      </c>
      <c r="F568" s="51" t="s">
        <v>2</v>
      </c>
      <c r="G568" s="51" t="s">
        <v>1238</v>
      </c>
      <c r="H568" s="51" t="s">
        <v>85</v>
      </c>
      <c r="K568" s="51" t="s">
        <v>130</v>
      </c>
      <c r="L568" s="51" t="s">
        <v>131</v>
      </c>
      <c r="M568" s="51" t="s">
        <v>132</v>
      </c>
      <c r="O568" s="51" t="s">
        <v>133</v>
      </c>
      <c r="P568" s="51" t="s">
        <v>134</v>
      </c>
      <c r="Q568" s="52">
        <v>3800</v>
      </c>
      <c r="R568" s="52">
        <v>4180</v>
      </c>
      <c r="S568" s="51" t="s">
        <v>135</v>
      </c>
      <c r="T568" s="51" t="s">
        <v>127</v>
      </c>
      <c r="U568" s="51" t="s">
        <v>136</v>
      </c>
      <c r="V568" s="51" t="s">
        <v>82</v>
      </c>
      <c r="Y568" s="49">
        <v>567</v>
      </c>
    </row>
    <row r="569" spans="1:25" x14ac:dyDescent="0.4">
      <c r="A569" s="46" t="str">
        <f>VLOOKUP(F569,M!$A$3:$B$32,2)</f>
        <v>統計</v>
      </c>
      <c r="B569" s="46" t="str">
        <f>IFERROR(IF(A569="","",A569&amp;COUNTIF(A$2:A569,A569)),"")</f>
        <v>統計28</v>
      </c>
      <c r="C569" s="51" t="s">
        <v>1237</v>
      </c>
      <c r="D569" s="52">
        <v>568</v>
      </c>
      <c r="F569" s="51" t="s">
        <v>2</v>
      </c>
      <c r="G569" s="51" t="s">
        <v>1238</v>
      </c>
      <c r="H569" s="51" t="s">
        <v>85</v>
      </c>
      <c r="K569" s="51" t="s">
        <v>1316</v>
      </c>
      <c r="L569" s="51" t="s">
        <v>131</v>
      </c>
      <c r="M569" s="51" t="s">
        <v>132</v>
      </c>
      <c r="O569" s="51" t="s">
        <v>1317</v>
      </c>
      <c r="P569" s="51" t="s">
        <v>1318</v>
      </c>
      <c r="Q569" s="52">
        <v>3000</v>
      </c>
      <c r="R569" s="52">
        <v>3300</v>
      </c>
      <c r="S569" s="51" t="s">
        <v>1319</v>
      </c>
      <c r="T569" s="51" t="s">
        <v>1312</v>
      </c>
      <c r="U569" s="51" t="s">
        <v>390</v>
      </c>
      <c r="Y569" s="49">
        <v>568</v>
      </c>
    </row>
    <row r="570" spans="1:25" x14ac:dyDescent="0.4">
      <c r="A570" s="46" t="str">
        <f>VLOOKUP(F570,M!$A$3:$B$32,2)</f>
        <v>統計</v>
      </c>
      <c r="B570" s="46" t="str">
        <f>IFERROR(IF(A570="","",A570&amp;COUNTIF(A$2:A570,A570)),"")</f>
        <v>統計29</v>
      </c>
      <c r="C570" s="51" t="s">
        <v>1237</v>
      </c>
      <c r="D570" s="52">
        <v>569</v>
      </c>
      <c r="F570" s="51" t="s">
        <v>2</v>
      </c>
      <c r="G570" s="51" t="s">
        <v>1238</v>
      </c>
      <c r="H570" s="51" t="s">
        <v>85</v>
      </c>
      <c r="K570" s="51" t="s">
        <v>137</v>
      </c>
      <c r="L570" s="51" t="s">
        <v>138</v>
      </c>
      <c r="M570" s="51" t="s">
        <v>139</v>
      </c>
      <c r="O570" s="51" t="s">
        <v>140</v>
      </c>
      <c r="P570" s="51" t="s">
        <v>141</v>
      </c>
      <c r="Q570" s="52">
        <v>2800</v>
      </c>
      <c r="R570" s="52">
        <v>3080</v>
      </c>
      <c r="S570" s="51" t="s">
        <v>142</v>
      </c>
      <c r="T570" s="51" t="s">
        <v>92</v>
      </c>
      <c r="U570" s="51" t="s">
        <v>143</v>
      </c>
      <c r="V570" s="51" t="s">
        <v>82</v>
      </c>
      <c r="Y570" s="49">
        <v>569</v>
      </c>
    </row>
    <row r="571" spans="1:25" x14ac:dyDescent="0.4">
      <c r="A571" s="46" t="str">
        <f>VLOOKUP(F571,M!$A$3:$B$32,2)</f>
        <v>統計</v>
      </c>
      <c r="B571" s="46" t="str">
        <f>IFERROR(IF(A571="","",A571&amp;COUNTIF(A$2:A571,A571)),"")</f>
        <v>統計30</v>
      </c>
      <c r="C571" s="51" t="s">
        <v>1237</v>
      </c>
      <c r="D571" s="52">
        <v>570</v>
      </c>
      <c r="F571" s="51" t="s">
        <v>2</v>
      </c>
      <c r="G571" s="51" t="s">
        <v>1238</v>
      </c>
      <c r="H571" s="51" t="s">
        <v>85</v>
      </c>
      <c r="K571" s="51" t="s">
        <v>1320</v>
      </c>
      <c r="L571" s="51" t="s">
        <v>382</v>
      </c>
      <c r="M571" s="51" t="s">
        <v>383</v>
      </c>
      <c r="O571" s="51" t="s">
        <v>1321</v>
      </c>
      <c r="P571" s="51" t="s">
        <v>1322</v>
      </c>
      <c r="Q571" s="52">
        <v>20000</v>
      </c>
      <c r="R571" s="52">
        <v>22000</v>
      </c>
      <c r="S571" s="51" t="s">
        <v>1323</v>
      </c>
      <c r="T571" s="51" t="s">
        <v>1324</v>
      </c>
      <c r="U571" s="51" t="s">
        <v>1325</v>
      </c>
      <c r="Y571" s="49">
        <v>570</v>
      </c>
    </row>
    <row r="572" spans="1:25" x14ac:dyDescent="0.4">
      <c r="A572" s="46" t="str">
        <f>VLOOKUP(F572,M!$A$3:$B$32,2)</f>
        <v>数学</v>
      </c>
      <c r="B572" s="46" t="str">
        <f>IFERROR(IF(A572="","",A572&amp;COUNTIF(A$2:A572,A572)),"")</f>
        <v>数学17</v>
      </c>
      <c r="C572" s="51" t="s">
        <v>1237</v>
      </c>
      <c r="D572" s="52">
        <v>571</v>
      </c>
      <c r="F572" s="51" t="s">
        <v>4</v>
      </c>
      <c r="G572" s="51" t="s">
        <v>1326</v>
      </c>
      <c r="H572" s="51" t="s">
        <v>144</v>
      </c>
      <c r="K572" s="51" t="s">
        <v>145</v>
      </c>
      <c r="L572" s="51" t="s">
        <v>87</v>
      </c>
      <c r="M572" s="51" t="s">
        <v>88</v>
      </c>
      <c r="O572" s="51" t="s">
        <v>146</v>
      </c>
      <c r="P572" s="51" t="s">
        <v>147</v>
      </c>
      <c r="Q572" s="52">
        <v>5200</v>
      </c>
      <c r="R572" s="52">
        <v>5720</v>
      </c>
      <c r="S572" s="51" t="s">
        <v>5513</v>
      </c>
      <c r="T572" s="51" t="s">
        <v>148</v>
      </c>
      <c r="U572" s="51" t="s">
        <v>149</v>
      </c>
      <c r="V572" s="51" t="s">
        <v>82</v>
      </c>
      <c r="Y572" s="49">
        <v>571</v>
      </c>
    </row>
    <row r="573" spans="1:25" x14ac:dyDescent="0.4">
      <c r="A573" s="46" t="str">
        <f>VLOOKUP(F573,M!$A$3:$B$32,2)</f>
        <v>数学</v>
      </c>
      <c r="B573" s="46" t="str">
        <f>IFERROR(IF(A573="","",A573&amp;COUNTIF(A$2:A573,A573)),"")</f>
        <v>数学18</v>
      </c>
      <c r="C573" s="51" t="s">
        <v>1237</v>
      </c>
      <c r="D573" s="52">
        <v>572</v>
      </c>
      <c r="F573" s="51" t="s">
        <v>4</v>
      </c>
      <c r="G573" s="51" t="s">
        <v>1326</v>
      </c>
      <c r="H573" s="51" t="s">
        <v>144</v>
      </c>
      <c r="K573" s="51" t="s">
        <v>150</v>
      </c>
      <c r="L573" s="51" t="s">
        <v>87</v>
      </c>
      <c r="M573" s="51" t="s">
        <v>88</v>
      </c>
      <c r="O573" s="51" t="s">
        <v>151</v>
      </c>
      <c r="P573" s="51" t="s">
        <v>152</v>
      </c>
      <c r="Q573" s="52">
        <v>32800</v>
      </c>
      <c r="R573" s="52">
        <v>36080</v>
      </c>
      <c r="S573" s="51" t="s">
        <v>153</v>
      </c>
      <c r="T573" s="51" t="s">
        <v>127</v>
      </c>
      <c r="U573" s="51" t="s">
        <v>154</v>
      </c>
      <c r="V573" s="51" t="s">
        <v>129</v>
      </c>
      <c r="Y573" s="49">
        <v>572</v>
      </c>
    </row>
    <row r="574" spans="1:25" x14ac:dyDescent="0.4">
      <c r="A574" s="46" t="str">
        <f>VLOOKUP(F574,M!$A$3:$B$32,2)</f>
        <v>数学</v>
      </c>
      <c r="B574" s="46" t="str">
        <f>IFERROR(IF(A574="","",A574&amp;COUNTIF(A$2:A574,A574)),"")</f>
        <v>数学19</v>
      </c>
      <c r="C574" s="51" t="s">
        <v>1237</v>
      </c>
      <c r="D574" s="52">
        <v>573</v>
      </c>
      <c r="F574" s="51" t="s">
        <v>4</v>
      </c>
      <c r="G574" s="51" t="s">
        <v>1326</v>
      </c>
      <c r="H574" s="51" t="s">
        <v>144</v>
      </c>
      <c r="K574" s="51" t="s">
        <v>1327</v>
      </c>
      <c r="L574" s="51" t="s">
        <v>87</v>
      </c>
      <c r="M574" s="51" t="s">
        <v>88</v>
      </c>
      <c r="O574" s="51" t="s">
        <v>1328</v>
      </c>
      <c r="P574" s="51" t="s">
        <v>1329</v>
      </c>
      <c r="Q574" s="52">
        <v>10000</v>
      </c>
      <c r="R574" s="52">
        <v>11000</v>
      </c>
      <c r="S574" s="51" t="s">
        <v>1330</v>
      </c>
      <c r="T574" s="51" t="s">
        <v>1292</v>
      </c>
      <c r="U574" s="51" t="s">
        <v>1331</v>
      </c>
      <c r="Y574" s="49">
        <v>573</v>
      </c>
    </row>
    <row r="575" spans="1:25" x14ac:dyDescent="0.4">
      <c r="A575" s="46" t="str">
        <f>VLOOKUP(F575,M!$A$3:$B$32,2)</f>
        <v>数学</v>
      </c>
      <c r="B575" s="46" t="str">
        <f>IFERROR(IF(A575="","",A575&amp;COUNTIF(A$2:A575,A575)),"")</f>
        <v>数学20</v>
      </c>
      <c r="C575" s="51" t="s">
        <v>1237</v>
      </c>
      <c r="D575" s="52">
        <v>574</v>
      </c>
      <c r="F575" s="51" t="s">
        <v>4</v>
      </c>
      <c r="G575" s="51" t="s">
        <v>1326</v>
      </c>
      <c r="H575" s="51" t="s">
        <v>144</v>
      </c>
      <c r="K575" s="51" t="s">
        <v>1332</v>
      </c>
      <c r="L575" s="51" t="s">
        <v>87</v>
      </c>
      <c r="M575" s="51" t="s">
        <v>88</v>
      </c>
      <c r="O575" s="51" t="s">
        <v>1333</v>
      </c>
      <c r="P575" s="51" t="s">
        <v>1334</v>
      </c>
      <c r="Q575" s="52">
        <v>10000</v>
      </c>
      <c r="R575" s="52">
        <v>11000</v>
      </c>
      <c r="S575" s="51" t="s">
        <v>1335</v>
      </c>
      <c r="T575" s="51" t="s">
        <v>1292</v>
      </c>
      <c r="U575" s="51" t="s">
        <v>840</v>
      </c>
      <c r="Y575" s="49">
        <v>574</v>
      </c>
    </row>
    <row r="576" spans="1:25" x14ac:dyDescent="0.4">
      <c r="A576" s="46" t="str">
        <f>VLOOKUP(F576,M!$A$3:$B$32,2)</f>
        <v>数学</v>
      </c>
      <c r="B576" s="46" t="str">
        <f>IFERROR(IF(A576="","",A576&amp;COUNTIF(A$2:A576,A576)),"")</f>
        <v>数学21</v>
      </c>
      <c r="C576" s="51" t="s">
        <v>1237</v>
      </c>
      <c r="D576" s="52">
        <v>575</v>
      </c>
      <c r="F576" s="51" t="s">
        <v>4</v>
      </c>
      <c r="G576" s="51" t="s">
        <v>1326</v>
      </c>
      <c r="H576" s="51" t="s">
        <v>144</v>
      </c>
      <c r="K576" s="51" t="s">
        <v>1338</v>
      </c>
      <c r="L576" s="51" t="s">
        <v>1339</v>
      </c>
      <c r="M576" s="51" t="s">
        <v>1340</v>
      </c>
      <c r="O576" s="51" t="s">
        <v>1341</v>
      </c>
      <c r="P576" s="51" t="s">
        <v>1342</v>
      </c>
      <c r="Q576" s="52">
        <v>250000</v>
      </c>
      <c r="R576" s="52">
        <v>275000</v>
      </c>
      <c r="S576" s="51" t="s">
        <v>1343</v>
      </c>
      <c r="T576" s="51" t="s">
        <v>1245</v>
      </c>
      <c r="U576" s="51" t="s">
        <v>1344</v>
      </c>
      <c r="V576" s="51" t="s">
        <v>82</v>
      </c>
      <c r="Y576" s="49">
        <v>575</v>
      </c>
    </row>
    <row r="577" spans="1:25" x14ac:dyDescent="0.4">
      <c r="A577" s="46" t="str">
        <f>VLOOKUP(F577,M!$A$3:$B$32,2)</f>
        <v>数学</v>
      </c>
      <c r="B577" s="46" t="str">
        <f>IFERROR(IF(A577="","",A577&amp;COUNTIF(A$2:A577,A577)),"")</f>
        <v>数学22</v>
      </c>
      <c r="C577" s="51" t="s">
        <v>1237</v>
      </c>
      <c r="D577" s="52">
        <v>576</v>
      </c>
      <c r="F577" s="51" t="s">
        <v>4</v>
      </c>
      <c r="G577" s="51" t="s">
        <v>1326</v>
      </c>
      <c r="H577" s="51" t="s">
        <v>144</v>
      </c>
      <c r="K577" s="51" t="s">
        <v>1345</v>
      </c>
      <c r="L577" s="51" t="s">
        <v>1339</v>
      </c>
      <c r="M577" s="51" t="s">
        <v>1340</v>
      </c>
      <c r="O577" s="51" t="s">
        <v>1346</v>
      </c>
      <c r="P577" s="51" t="s">
        <v>5514</v>
      </c>
      <c r="Q577" s="52">
        <v>16000</v>
      </c>
      <c r="R577" s="52">
        <v>17600</v>
      </c>
      <c r="S577" s="51" t="s">
        <v>1347</v>
      </c>
      <c r="T577" s="51" t="s">
        <v>1348</v>
      </c>
      <c r="U577" s="51" t="s">
        <v>1349</v>
      </c>
      <c r="Y577" s="49">
        <v>576</v>
      </c>
    </row>
    <row r="578" spans="1:25" x14ac:dyDescent="0.4">
      <c r="A578" s="46" t="str">
        <f>VLOOKUP(F578,M!$A$3:$B$32,2)</f>
        <v>数学</v>
      </c>
      <c r="B578" s="46" t="str">
        <f>IFERROR(IF(A578="","",A578&amp;COUNTIF(A$2:A578,A578)),"")</f>
        <v>数学23</v>
      </c>
      <c r="C578" s="51" t="s">
        <v>1237</v>
      </c>
      <c r="D578" s="52">
        <v>577</v>
      </c>
      <c r="F578" s="51" t="s">
        <v>4</v>
      </c>
      <c r="G578" s="51" t="s">
        <v>1326</v>
      </c>
      <c r="H578" s="51" t="s">
        <v>144</v>
      </c>
      <c r="K578" s="51" t="s">
        <v>1351</v>
      </c>
      <c r="L578" s="51" t="s">
        <v>1339</v>
      </c>
      <c r="M578" s="51" t="s">
        <v>1340</v>
      </c>
      <c r="O578" s="51" t="s">
        <v>1352</v>
      </c>
      <c r="P578" s="51" t="s">
        <v>1353</v>
      </c>
      <c r="Q578" s="52">
        <v>6400</v>
      </c>
      <c r="R578" s="52">
        <v>7040</v>
      </c>
      <c r="S578" s="51" t="s">
        <v>1354</v>
      </c>
      <c r="T578" s="51" t="s">
        <v>1355</v>
      </c>
      <c r="U578" s="51" t="s">
        <v>1356</v>
      </c>
      <c r="Y578" s="49">
        <v>577</v>
      </c>
    </row>
    <row r="579" spans="1:25" x14ac:dyDescent="0.4">
      <c r="A579" s="46" t="str">
        <f>VLOOKUP(F579,M!$A$3:$B$32,2)</f>
        <v>数学</v>
      </c>
      <c r="B579" s="46" t="str">
        <f>IFERROR(IF(A579="","",A579&amp;COUNTIF(A$2:A579,A579)),"")</f>
        <v>数学24</v>
      </c>
      <c r="C579" s="51" t="s">
        <v>1294</v>
      </c>
      <c r="D579" s="52">
        <v>578</v>
      </c>
      <c r="F579" s="51" t="s">
        <v>4</v>
      </c>
      <c r="G579" s="51" t="s">
        <v>1326</v>
      </c>
      <c r="H579" s="51" t="s">
        <v>144</v>
      </c>
      <c r="K579" s="51" t="s">
        <v>5515</v>
      </c>
      <c r="L579" s="51" t="s">
        <v>155</v>
      </c>
      <c r="M579" s="51" t="s">
        <v>156</v>
      </c>
      <c r="O579" s="51" t="s">
        <v>5516</v>
      </c>
      <c r="P579" s="51" t="s">
        <v>5517</v>
      </c>
      <c r="Q579" s="52">
        <v>3300</v>
      </c>
      <c r="R579" s="52">
        <v>3630</v>
      </c>
      <c r="S579" s="51" t="s">
        <v>5518</v>
      </c>
      <c r="T579" s="51" t="s">
        <v>110</v>
      </c>
      <c r="U579" s="51" t="s">
        <v>402</v>
      </c>
      <c r="V579" s="51" t="s">
        <v>82</v>
      </c>
      <c r="Y579" s="49">
        <v>578</v>
      </c>
    </row>
    <row r="580" spans="1:25" x14ac:dyDescent="0.4">
      <c r="A580" s="46" t="str">
        <f>VLOOKUP(F580,M!$A$3:$B$32,2)</f>
        <v>数学</v>
      </c>
      <c r="B580" s="46" t="str">
        <f>IFERROR(IF(A580="","",A580&amp;COUNTIF(A$2:A580,A580)),"")</f>
        <v>数学25</v>
      </c>
      <c r="C580" s="51" t="s">
        <v>1294</v>
      </c>
      <c r="D580" s="52">
        <v>579</v>
      </c>
      <c r="F580" s="51" t="s">
        <v>4</v>
      </c>
      <c r="G580" s="51" t="s">
        <v>1326</v>
      </c>
      <c r="H580" s="51" t="s">
        <v>144</v>
      </c>
      <c r="K580" s="51" t="s">
        <v>5519</v>
      </c>
      <c r="L580" s="51" t="s">
        <v>155</v>
      </c>
      <c r="M580" s="51" t="s">
        <v>156</v>
      </c>
      <c r="O580" s="51" t="s">
        <v>5520</v>
      </c>
      <c r="P580" s="51" t="s">
        <v>5521</v>
      </c>
      <c r="Q580" s="52">
        <v>3600</v>
      </c>
      <c r="R580" s="52">
        <v>3960</v>
      </c>
      <c r="S580" s="51" t="s">
        <v>5522</v>
      </c>
      <c r="T580" s="51" t="s">
        <v>224</v>
      </c>
      <c r="U580" s="51" t="s">
        <v>489</v>
      </c>
      <c r="V580" s="51" t="s">
        <v>82</v>
      </c>
      <c r="Y580" s="49">
        <v>579</v>
      </c>
    </row>
    <row r="581" spans="1:25" x14ac:dyDescent="0.4">
      <c r="A581" s="46" t="str">
        <f>VLOOKUP(F581,M!$A$3:$B$32,2)</f>
        <v>数学</v>
      </c>
      <c r="B581" s="46" t="str">
        <f>IFERROR(IF(A581="","",A581&amp;COUNTIF(A$2:A581,A581)),"")</f>
        <v>数学26</v>
      </c>
      <c r="C581" s="51" t="s">
        <v>1294</v>
      </c>
      <c r="D581" s="52">
        <v>580</v>
      </c>
      <c r="F581" s="51" t="s">
        <v>4</v>
      </c>
      <c r="G581" s="51" t="s">
        <v>1326</v>
      </c>
      <c r="H581" s="51" t="s">
        <v>144</v>
      </c>
      <c r="L581" s="51" t="s">
        <v>1358</v>
      </c>
      <c r="M581" s="51" t="s">
        <v>1359</v>
      </c>
      <c r="O581" s="51" t="s">
        <v>1360</v>
      </c>
      <c r="Q581" s="52">
        <v>330000</v>
      </c>
      <c r="R581" s="52">
        <v>363000</v>
      </c>
      <c r="S581" s="51" t="s">
        <v>1361</v>
      </c>
      <c r="T581" s="51" t="s">
        <v>1362</v>
      </c>
      <c r="U581" s="51" t="s">
        <v>1363</v>
      </c>
      <c r="Y581" s="49">
        <v>580</v>
      </c>
    </row>
    <row r="582" spans="1:25" x14ac:dyDescent="0.4">
      <c r="A582" s="46" t="str">
        <f>VLOOKUP(F582,M!$A$3:$B$32,2)</f>
        <v>数学</v>
      </c>
      <c r="B582" s="46" t="str">
        <f>IFERROR(IF(A582="","",A582&amp;COUNTIF(A$2:A582,A582)),"")</f>
        <v>数学27</v>
      </c>
      <c r="C582" s="51" t="s">
        <v>1294</v>
      </c>
      <c r="D582" s="52">
        <v>581</v>
      </c>
      <c r="F582" s="51" t="s">
        <v>4</v>
      </c>
      <c r="G582" s="51" t="s">
        <v>1326</v>
      </c>
      <c r="H582" s="51" t="s">
        <v>144</v>
      </c>
      <c r="K582" s="51" t="s">
        <v>5523</v>
      </c>
      <c r="L582" s="51" t="s">
        <v>105</v>
      </c>
      <c r="M582" s="51" t="s">
        <v>106</v>
      </c>
      <c r="O582" s="51" t="s">
        <v>5524</v>
      </c>
      <c r="P582" s="51" t="s">
        <v>5525</v>
      </c>
      <c r="Q582" s="52">
        <v>5800</v>
      </c>
      <c r="R582" s="52">
        <v>6380</v>
      </c>
      <c r="S582" s="51" t="s">
        <v>5526</v>
      </c>
      <c r="T582" s="51" t="s">
        <v>224</v>
      </c>
      <c r="U582" s="51" t="s">
        <v>5527</v>
      </c>
      <c r="V582" s="51" t="s">
        <v>82</v>
      </c>
      <c r="Y582" s="49">
        <v>581</v>
      </c>
    </row>
    <row r="583" spans="1:25" x14ac:dyDescent="0.4">
      <c r="A583" s="46" t="str">
        <f>VLOOKUP(F583,M!$A$3:$B$32,2)</f>
        <v>数学</v>
      </c>
      <c r="B583" s="46" t="str">
        <f>IFERROR(IF(A583="","",A583&amp;COUNTIF(A$2:A583,A583)),"")</f>
        <v>数学28</v>
      </c>
      <c r="C583" s="51" t="s">
        <v>1294</v>
      </c>
      <c r="D583" s="52">
        <v>582</v>
      </c>
      <c r="F583" s="51" t="s">
        <v>4</v>
      </c>
      <c r="G583" s="51" t="s">
        <v>1326</v>
      </c>
      <c r="H583" s="51" t="s">
        <v>144</v>
      </c>
      <c r="K583" s="51" t="s">
        <v>5528</v>
      </c>
      <c r="L583" s="51" t="s">
        <v>105</v>
      </c>
      <c r="M583" s="51" t="s">
        <v>106</v>
      </c>
      <c r="O583" s="51" t="s">
        <v>5529</v>
      </c>
      <c r="P583" s="51" t="s">
        <v>5530</v>
      </c>
      <c r="Q583" s="52">
        <v>3800</v>
      </c>
      <c r="R583" s="52">
        <v>4180</v>
      </c>
      <c r="S583" s="51" t="s">
        <v>5531</v>
      </c>
      <c r="T583" s="51" t="s">
        <v>224</v>
      </c>
      <c r="U583" s="51" t="s">
        <v>230</v>
      </c>
      <c r="V583" s="51" t="s">
        <v>82</v>
      </c>
      <c r="Y583" s="49">
        <v>582</v>
      </c>
    </row>
    <row r="584" spans="1:25" x14ac:dyDescent="0.4">
      <c r="A584" s="46" t="str">
        <f>VLOOKUP(F584,M!$A$3:$B$32,2)</f>
        <v>数学</v>
      </c>
      <c r="B584" s="46" t="str">
        <f>IFERROR(IF(A584="","",A584&amp;COUNTIF(A$2:A584,A584)),"")</f>
        <v>数学29</v>
      </c>
      <c r="C584" s="51" t="s">
        <v>1294</v>
      </c>
      <c r="D584" s="52">
        <v>583</v>
      </c>
      <c r="F584" s="51" t="s">
        <v>4</v>
      </c>
      <c r="G584" s="51" t="s">
        <v>1326</v>
      </c>
      <c r="H584" s="51" t="s">
        <v>144</v>
      </c>
      <c r="K584" s="51" t="s">
        <v>5532</v>
      </c>
      <c r="L584" s="51" t="s">
        <v>105</v>
      </c>
      <c r="M584" s="51" t="s">
        <v>106</v>
      </c>
      <c r="O584" s="51" t="s">
        <v>5533</v>
      </c>
      <c r="P584" s="51" t="s">
        <v>5534</v>
      </c>
      <c r="Q584" s="52">
        <v>6800</v>
      </c>
      <c r="R584" s="52">
        <v>7480</v>
      </c>
      <c r="S584" s="51" t="s">
        <v>5535</v>
      </c>
      <c r="T584" s="51" t="s">
        <v>224</v>
      </c>
      <c r="U584" s="51" t="s">
        <v>822</v>
      </c>
      <c r="V584" s="51" t="s">
        <v>82</v>
      </c>
      <c r="Y584" s="49">
        <v>583</v>
      </c>
    </row>
    <row r="585" spans="1:25" x14ac:dyDescent="0.4">
      <c r="A585" s="46" t="str">
        <f>VLOOKUP(F585,M!$A$3:$B$32,2)</f>
        <v>数学</v>
      </c>
      <c r="B585" s="46" t="str">
        <f>IFERROR(IF(A585="","",A585&amp;COUNTIF(A$2:A585,A585)),"")</f>
        <v>数学30</v>
      </c>
      <c r="C585" s="51" t="s">
        <v>1294</v>
      </c>
      <c r="D585" s="52">
        <v>584</v>
      </c>
      <c r="F585" s="51" t="s">
        <v>4</v>
      </c>
      <c r="G585" s="51" t="s">
        <v>1326</v>
      </c>
      <c r="H585" s="51" t="s">
        <v>144</v>
      </c>
      <c r="K585" s="51" t="s">
        <v>5536</v>
      </c>
      <c r="L585" s="51" t="s">
        <v>105</v>
      </c>
      <c r="M585" s="51" t="s">
        <v>106</v>
      </c>
      <c r="O585" s="51" t="s">
        <v>5537</v>
      </c>
      <c r="P585" s="51" t="s">
        <v>5538</v>
      </c>
      <c r="Q585" s="52">
        <v>5800</v>
      </c>
      <c r="R585" s="52">
        <v>6380</v>
      </c>
      <c r="S585" s="51" t="s">
        <v>5539</v>
      </c>
      <c r="T585" s="51" t="s">
        <v>5540</v>
      </c>
      <c r="U585" s="51" t="s">
        <v>390</v>
      </c>
      <c r="V585" s="51" t="s">
        <v>82</v>
      </c>
      <c r="Y585" s="49">
        <v>584</v>
      </c>
    </row>
    <row r="586" spans="1:25" x14ac:dyDescent="0.4">
      <c r="A586" s="46" t="str">
        <f>VLOOKUP(F586,M!$A$3:$B$32,2)</f>
        <v>数学</v>
      </c>
      <c r="B586" s="46" t="str">
        <f>IFERROR(IF(A586="","",A586&amp;COUNTIF(A$2:A586,A586)),"")</f>
        <v>数学31</v>
      </c>
      <c r="C586" s="51" t="s">
        <v>1294</v>
      </c>
      <c r="D586" s="52">
        <v>585</v>
      </c>
      <c r="F586" s="51" t="s">
        <v>4</v>
      </c>
      <c r="G586" s="51" t="s">
        <v>1326</v>
      </c>
      <c r="H586" s="51" t="s">
        <v>144</v>
      </c>
      <c r="K586" s="51" t="s">
        <v>5541</v>
      </c>
      <c r="L586" s="51" t="s">
        <v>105</v>
      </c>
      <c r="M586" s="51" t="s">
        <v>106</v>
      </c>
      <c r="O586" s="51" t="s">
        <v>5542</v>
      </c>
      <c r="P586" s="51" t="s">
        <v>5543</v>
      </c>
      <c r="Q586" s="52">
        <v>5000</v>
      </c>
      <c r="R586" s="52">
        <v>5500</v>
      </c>
      <c r="S586" s="51" t="s">
        <v>5544</v>
      </c>
      <c r="T586" s="51" t="s">
        <v>5540</v>
      </c>
      <c r="U586" s="51" t="s">
        <v>822</v>
      </c>
      <c r="V586" s="51" t="s">
        <v>82</v>
      </c>
      <c r="Y586" s="49">
        <v>585</v>
      </c>
    </row>
    <row r="587" spans="1:25" x14ac:dyDescent="0.4">
      <c r="A587" s="46" t="str">
        <f>VLOOKUP(F587,M!$A$3:$B$32,2)</f>
        <v>数学</v>
      </c>
      <c r="B587" s="46" t="str">
        <f>IFERROR(IF(A587="","",A587&amp;COUNTIF(A$2:A587,A587)),"")</f>
        <v>数学32</v>
      </c>
      <c r="C587" s="51" t="s">
        <v>1294</v>
      </c>
      <c r="D587" s="52">
        <v>586</v>
      </c>
      <c r="F587" s="51" t="s">
        <v>4</v>
      </c>
      <c r="G587" s="51" t="s">
        <v>1326</v>
      </c>
      <c r="H587" s="51" t="s">
        <v>144</v>
      </c>
      <c r="K587" s="51" t="s">
        <v>176</v>
      </c>
      <c r="L587" s="51" t="s">
        <v>105</v>
      </c>
      <c r="M587" s="51" t="s">
        <v>106</v>
      </c>
      <c r="O587" s="51" t="s">
        <v>177</v>
      </c>
      <c r="P587" s="51" t="s">
        <v>178</v>
      </c>
      <c r="Q587" s="52">
        <v>5800</v>
      </c>
      <c r="R587" s="52">
        <v>6380</v>
      </c>
      <c r="S587" s="51" t="s">
        <v>179</v>
      </c>
      <c r="T587" s="51" t="s">
        <v>127</v>
      </c>
      <c r="U587" s="51" t="s">
        <v>180</v>
      </c>
      <c r="V587" s="51" t="s">
        <v>82</v>
      </c>
      <c r="Y587" s="49">
        <v>586</v>
      </c>
    </row>
    <row r="588" spans="1:25" x14ac:dyDescent="0.4">
      <c r="A588" s="46" t="str">
        <f>VLOOKUP(F588,M!$A$3:$B$32,2)</f>
        <v>数学</v>
      </c>
      <c r="B588" s="46" t="str">
        <f>IFERROR(IF(A588="","",A588&amp;COUNTIF(A$2:A588,A588)),"")</f>
        <v>数学33</v>
      </c>
      <c r="C588" s="51" t="s">
        <v>1294</v>
      </c>
      <c r="D588" s="52">
        <v>587</v>
      </c>
      <c r="F588" s="51" t="s">
        <v>4</v>
      </c>
      <c r="G588" s="51" t="s">
        <v>1326</v>
      </c>
      <c r="H588" s="51" t="s">
        <v>144</v>
      </c>
      <c r="K588" s="51" t="s">
        <v>183</v>
      </c>
      <c r="L588" s="51" t="s">
        <v>105</v>
      </c>
      <c r="M588" s="51" t="s">
        <v>106</v>
      </c>
      <c r="O588" s="51" t="s">
        <v>184</v>
      </c>
      <c r="P588" s="51" t="s">
        <v>185</v>
      </c>
      <c r="Q588" s="52">
        <v>15000</v>
      </c>
      <c r="R588" s="52">
        <v>16500</v>
      </c>
      <c r="S588" s="51" t="s">
        <v>186</v>
      </c>
      <c r="T588" s="51" t="s">
        <v>187</v>
      </c>
      <c r="U588" s="51" t="s">
        <v>188</v>
      </c>
      <c r="V588" s="51" t="s">
        <v>82</v>
      </c>
      <c r="Y588" s="49">
        <v>587</v>
      </c>
    </row>
    <row r="589" spans="1:25" x14ac:dyDescent="0.4">
      <c r="A589" s="46" t="str">
        <f>VLOOKUP(F589,M!$A$3:$B$32,2)</f>
        <v>数学</v>
      </c>
      <c r="B589" s="46" t="str">
        <f>IFERROR(IF(A589="","",A589&amp;COUNTIF(A$2:A589,A589)),"")</f>
        <v>数学34</v>
      </c>
      <c r="C589" s="51" t="s">
        <v>1294</v>
      </c>
      <c r="D589" s="52">
        <v>588</v>
      </c>
      <c r="F589" s="51" t="s">
        <v>4</v>
      </c>
      <c r="G589" s="51" t="s">
        <v>1326</v>
      </c>
      <c r="H589" s="51" t="s">
        <v>144</v>
      </c>
      <c r="K589" s="51" t="s">
        <v>1364</v>
      </c>
      <c r="L589" s="51" t="s">
        <v>105</v>
      </c>
      <c r="M589" s="51" t="s">
        <v>106</v>
      </c>
      <c r="O589" s="51" t="s">
        <v>1365</v>
      </c>
      <c r="P589" s="51" t="s">
        <v>1366</v>
      </c>
      <c r="Q589" s="52">
        <v>2300</v>
      </c>
      <c r="R589" s="52">
        <v>2530</v>
      </c>
      <c r="S589" s="51" t="s">
        <v>1367</v>
      </c>
      <c r="T589" s="51" t="s">
        <v>1368</v>
      </c>
      <c r="U589" s="51" t="s">
        <v>424</v>
      </c>
      <c r="V589" s="51" t="s">
        <v>82</v>
      </c>
      <c r="Y589" s="49">
        <v>588</v>
      </c>
    </row>
    <row r="590" spans="1:25" x14ac:dyDescent="0.4">
      <c r="A590" s="46" t="str">
        <f>VLOOKUP(F590,M!$A$3:$B$32,2)</f>
        <v>数学</v>
      </c>
      <c r="B590" s="46" t="str">
        <f>IFERROR(IF(A590="","",A590&amp;COUNTIF(A$2:A590,A590)),"")</f>
        <v>数学35</v>
      </c>
      <c r="C590" s="51" t="s">
        <v>1294</v>
      </c>
      <c r="D590" s="52">
        <v>589</v>
      </c>
      <c r="F590" s="51" t="s">
        <v>4</v>
      </c>
      <c r="G590" s="51" t="s">
        <v>1326</v>
      </c>
      <c r="H590" s="51" t="s">
        <v>144</v>
      </c>
      <c r="K590" s="51" t="s">
        <v>1370</v>
      </c>
      <c r="L590" s="51" t="s">
        <v>105</v>
      </c>
      <c r="M590" s="51" t="s">
        <v>106</v>
      </c>
      <c r="O590" s="51" t="s">
        <v>1371</v>
      </c>
      <c r="P590" s="51" t="s">
        <v>1372</v>
      </c>
      <c r="Q590" s="52">
        <v>9000</v>
      </c>
      <c r="R590" s="52">
        <v>9900</v>
      </c>
      <c r="S590" s="51" t="s">
        <v>1373</v>
      </c>
      <c r="T590" s="51" t="s">
        <v>1250</v>
      </c>
      <c r="U590" s="51" t="s">
        <v>1374</v>
      </c>
      <c r="Y590" s="49">
        <v>589</v>
      </c>
    </row>
    <row r="591" spans="1:25" x14ac:dyDescent="0.4">
      <c r="A591" s="46" t="str">
        <f>VLOOKUP(F591,M!$A$3:$B$32,2)</f>
        <v>数学</v>
      </c>
      <c r="B591" s="46" t="str">
        <f>IFERROR(IF(A591="","",A591&amp;COUNTIF(A$2:A591,A591)),"")</f>
        <v>数学36</v>
      </c>
      <c r="C591" s="51" t="s">
        <v>1294</v>
      </c>
      <c r="D591" s="52">
        <v>590</v>
      </c>
      <c r="F591" s="51" t="s">
        <v>4</v>
      </c>
      <c r="G591" s="51" t="s">
        <v>1326</v>
      </c>
      <c r="H591" s="51" t="s">
        <v>144</v>
      </c>
      <c r="K591" s="51" t="s">
        <v>1377</v>
      </c>
      <c r="L591" s="51" t="s">
        <v>105</v>
      </c>
      <c r="M591" s="51" t="s">
        <v>106</v>
      </c>
      <c r="O591" s="51" t="s">
        <v>1378</v>
      </c>
      <c r="P591" s="51" t="s">
        <v>1379</v>
      </c>
      <c r="Q591" s="52">
        <v>19000</v>
      </c>
      <c r="R591" s="52">
        <v>20900</v>
      </c>
      <c r="S591" s="51" t="s">
        <v>1380</v>
      </c>
      <c r="T591" s="51" t="s">
        <v>1381</v>
      </c>
      <c r="U591" s="51" t="s">
        <v>1382</v>
      </c>
      <c r="Y591" s="49">
        <v>590</v>
      </c>
    </row>
    <row r="592" spans="1:25" x14ac:dyDescent="0.4">
      <c r="A592" s="46" t="str">
        <f>VLOOKUP(F592,M!$A$3:$B$32,2)</f>
        <v>数学</v>
      </c>
      <c r="B592" s="46" t="str">
        <f>IFERROR(IF(A592="","",A592&amp;COUNTIF(A$2:A592,A592)),"")</f>
        <v>数学37</v>
      </c>
      <c r="C592" s="51" t="s">
        <v>1294</v>
      </c>
      <c r="D592" s="52">
        <v>591</v>
      </c>
      <c r="F592" s="51" t="s">
        <v>4</v>
      </c>
      <c r="G592" s="51" t="s">
        <v>1326</v>
      </c>
      <c r="H592" s="51" t="s">
        <v>144</v>
      </c>
      <c r="K592" s="51" t="s">
        <v>1383</v>
      </c>
      <c r="L592" s="51" t="s">
        <v>105</v>
      </c>
      <c r="M592" s="51" t="s">
        <v>106</v>
      </c>
      <c r="O592" s="51" t="s">
        <v>1384</v>
      </c>
      <c r="P592" s="51" t="s">
        <v>1385</v>
      </c>
      <c r="Q592" s="52">
        <v>9000</v>
      </c>
      <c r="R592" s="52">
        <v>9900</v>
      </c>
      <c r="S592" s="51" t="s">
        <v>1386</v>
      </c>
      <c r="T592" s="51" t="s">
        <v>1387</v>
      </c>
      <c r="U592" s="51" t="s">
        <v>1388</v>
      </c>
      <c r="Y592" s="49">
        <v>591</v>
      </c>
    </row>
    <row r="593" spans="1:25" x14ac:dyDescent="0.4">
      <c r="A593" s="46" t="str">
        <f>VLOOKUP(F593,M!$A$3:$B$32,2)</f>
        <v>数学</v>
      </c>
      <c r="B593" s="46" t="str">
        <f>IFERROR(IF(A593="","",A593&amp;COUNTIF(A$2:A593,A593)),"")</f>
        <v>数学38</v>
      </c>
      <c r="C593" s="51" t="s">
        <v>1294</v>
      </c>
      <c r="D593" s="52">
        <v>592</v>
      </c>
      <c r="F593" s="51" t="s">
        <v>4</v>
      </c>
      <c r="G593" s="51" t="s">
        <v>1326</v>
      </c>
      <c r="H593" s="51" t="s">
        <v>144</v>
      </c>
      <c r="K593" s="51" t="s">
        <v>190</v>
      </c>
      <c r="L593" s="51" t="s">
        <v>122</v>
      </c>
      <c r="M593" s="51" t="s">
        <v>123</v>
      </c>
      <c r="O593" s="51" t="s">
        <v>191</v>
      </c>
      <c r="P593" s="51" t="s">
        <v>192</v>
      </c>
      <c r="Q593" s="52">
        <v>4000</v>
      </c>
      <c r="R593" s="52">
        <v>4400</v>
      </c>
      <c r="S593" s="51" t="s">
        <v>193</v>
      </c>
      <c r="T593" s="51" t="s">
        <v>97</v>
      </c>
      <c r="U593" s="51" t="s">
        <v>194</v>
      </c>
      <c r="V593" s="51" t="s">
        <v>82</v>
      </c>
      <c r="Y593" s="49">
        <v>592</v>
      </c>
    </row>
    <row r="594" spans="1:25" x14ac:dyDescent="0.4">
      <c r="A594" s="46" t="str">
        <f>VLOOKUP(F594,M!$A$3:$B$32,2)</f>
        <v>数学</v>
      </c>
      <c r="B594" s="46" t="str">
        <f>IFERROR(IF(A594="","",A594&amp;COUNTIF(A$2:A594,A594)),"")</f>
        <v>数学39</v>
      </c>
      <c r="C594" s="51" t="s">
        <v>1350</v>
      </c>
      <c r="D594" s="52">
        <v>593</v>
      </c>
      <c r="F594" s="51" t="s">
        <v>4</v>
      </c>
      <c r="G594" s="51" t="s">
        <v>1326</v>
      </c>
      <c r="H594" s="51" t="s">
        <v>144</v>
      </c>
      <c r="K594" s="51" t="s">
        <v>196</v>
      </c>
      <c r="L594" s="51" t="s">
        <v>122</v>
      </c>
      <c r="M594" s="51" t="s">
        <v>123</v>
      </c>
      <c r="O594" s="51" t="s">
        <v>197</v>
      </c>
      <c r="P594" s="51" t="s">
        <v>198</v>
      </c>
      <c r="Q594" s="52">
        <v>3500</v>
      </c>
      <c r="R594" s="52">
        <v>3850</v>
      </c>
      <c r="S594" s="51" t="s">
        <v>199</v>
      </c>
      <c r="T594" s="51" t="s">
        <v>110</v>
      </c>
      <c r="U594" s="51" t="s">
        <v>200</v>
      </c>
      <c r="V594" s="51" t="s">
        <v>129</v>
      </c>
      <c r="Y594" s="49">
        <v>593</v>
      </c>
    </row>
    <row r="595" spans="1:25" x14ac:dyDescent="0.4">
      <c r="A595" s="46" t="str">
        <f>VLOOKUP(F595,M!$A$3:$B$32,2)</f>
        <v>数学</v>
      </c>
      <c r="B595" s="46" t="str">
        <f>IFERROR(IF(A595="","",A595&amp;COUNTIF(A$2:A595,A595)),"")</f>
        <v>数学40</v>
      </c>
      <c r="C595" s="51" t="s">
        <v>1350</v>
      </c>
      <c r="D595" s="52">
        <v>594</v>
      </c>
      <c r="F595" s="51" t="s">
        <v>4</v>
      </c>
      <c r="G595" s="51" t="s">
        <v>1326</v>
      </c>
      <c r="H595" s="51" t="s">
        <v>144</v>
      </c>
      <c r="K595" s="51" t="s">
        <v>201</v>
      </c>
      <c r="L595" s="51" t="s">
        <v>122</v>
      </c>
      <c r="M595" s="51" t="s">
        <v>123</v>
      </c>
      <c r="O595" s="51" t="s">
        <v>202</v>
      </c>
      <c r="P595" s="51" t="s">
        <v>203</v>
      </c>
      <c r="Q595" s="52">
        <v>2750</v>
      </c>
      <c r="R595" s="52">
        <v>3025</v>
      </c>
      <c r="S595" s="51" t="s">
        <v>204</v>
      </c>
      <c r="T595" s="51" t="s">
        <v>205</v>
      </c>
      <c r="U595" s="51" t="s">
        <v>206</v>
      </c>
      <c r="V595" s="51" t="s">
        <v>82</v>
      </c>
      <c r="Y595" s="49">
        <v>594</v>
      </c>
    </row>
    <row r="596" spans="1:25" x14ac:dyDescent="0.4">
      <c r="A596" s="46" t="str">
        <f>VLOOKUP(F596,M!$A$3:$B$32,2)</f>
        <v>数学</v>
      </c>
      <c r="B596" s="46" t="str">
        <f>IFERROR(IF(A596="","",A596&amp;COUNTIF(A$2:A596,A596)),"")</f>
        <v>数学41</v>
      </c>
      <c r="C596" s="51" t="s">
        <v>1350</v>
      </c>
      <c r="D596" s="52">
        <v>595</v>
      </c>
      <c r="F596" s="51" t="s">
        <v>4</v>
      </c>
      <c r="G596" s="51" t="s">
        <v>1326</v>
      </c>
      <c r="H596" s="51" t="s">
        <v>144</v>
      </c>
      <c r="K596" s="51" t="s">
        <v>1390</v>
      </c>
      <c r="L596" s="51" t="s">
        <v>122</v>
      </c>
      <c r="M596" s="51" t="s">
        <v>123</v>
      </c>
      <c r="O596" s="51" t="s">
        <v>1391</v>
      </c>
      <c r="P596" s="51" t="s">
        <v>1392</v>
      </c>
      <c r="Q596" s="52">
        <v>4800</v>
      </c>
      <c r="R596" s="52">
        <v>5280</v>
      </c>
      <c r="S596" s="51" t="s">
        <v>1393</v>
      </c>
      <c r="T596" s="51" t="s">
        <v>1394</v>
      </c>
      <c r="U596" s="51" t="s">
        <v>1389</v>
      </c>
      <c r="Y596" s="49">
        <v>595</v>
      </c>
    </row>
    <row r="597" spans="1:25" x14ac:dyDescent="0.4">
      <c r="A597" s="46" t="str">
        <f>VLOOKUP(F597,M!$A$3:$B$32,2)</f>
        <v>数学</v>
      </c>
      <c r="B597" s="46" t="str">
        <f>IFERROR(IF(A597="","",A597&amp;COUNTIF(A$2:A597,A597)),"")</f>
        <v>数学42</v>
      </c>
      <c r="C597" s="51" t="s">
        <v>1350</v>
      </c>
      <c r="D597" s="52">
        <v>596</v>
      </c>
      <c r="F597" s="51" t="s">
        <v>4</v>
      </c>
      <c r="G597" s="51" t="s">
        <v>1326</v>
      </c>
      <c r="H597" s="51" t="s">
        <v>144</v>
      </c>
      <c r="K597" s="51" t="s">
        <v>1396</v>
      </c>
      <c r="L597" s="51" t="s">
        <v>122</v>
      </c>
      <c r="M597" s="51" t="s">
        <v>123</v>
      </c>
      <c r="O597" s="51" t="s">
        <v>1397</v>
      </c>
      <c r="P597" s="51" t="s">
        <v>1398</v>
      </c>
      <c r="Q597" s="52">
        <v>5600</v>
      </c>
      <c r="R597" s="52">
        <v>6160</v>
      </c>
      <c r="S597" s="51" t="s">
        <v>1399</v>
      </c>
      <c r="T597" s="51" t="s">
        <v>1400</v>
      </c>
      <c r="U597" s="51" t="s">
        <v>1401</v>
      </c>
      <c r="Y597" s="49">
        <v>596</v>
      </c>
    </row>
    <row r="598" spans="1:25" x14ac:dyDescent="0.4">
      <c r="A598" s="46" t="str">
        <f>VLOOKUP(F598,M!$A$3:$B$32,2)</f>
        <v>数学</v>
      </c>
      <c r="B598" s="46" t="str">
        <f>IFERROR(IF(A598="","",A598&amp;COUNTIF(A$2:A598,A598)),"")</f>
        <v>数学43</v>
      </c>
      <c r="C598" s="51" t="s">
        <v>1350</v>
      </c>
      <c r="D598" s="52">
        <v>597</v>
      </c>
      <c r="F598" s="51" t="s">
        <v>4</v>
      </c>
      <c r="G598" s="51" t="s">
        <v>1326</v>
      </c>
      <c r="H598" s="51" t="s">
        <v>144</v>
      </c>
      <c r="K598" s="51" t="s">
        <v>1403</v>
      </c>
      <c r="L598" s="51" t="s">
        <v>122</v>
      </c>
      <c r="M598" s="51" t="s">
        <v>123</v>
      </c>
      <c r="O598" s="51" t="s">
        <v>1404</v>
      </c>
      <c r="P598" s="51" t="s">
        <v>1405</v>
      </c>
      <c r="Q598" s="52">
        <v>2800</v>
      </c>
      <c r="R598" s="52">
        <v>3080</v>
      </c>
      <c r="S598" s="51" t="s">
        <v>1406</v>
      </c>
      <c r="T598" s="51" t="s">
        <v>1407</v>
      </c>
      <c r="U598" s="51" t="s">
        <v>1408</v>
      </c>
      <c r="Y598" s="49">
        <v>597</v>
      </c>
    </row>
    <row r="599" spans="1:25" x14ac:dyDescent="0.4">
      <c r="A599" s="46" t="str">
        <f>VLOOKUP(F599,M!$A$3:$B$32,2)</f>
        <v>数学</v>
      </c>
      <c r="B599" s="46" t="str">
        <f>IFERROR(IF(A599="","",A599&amp;COUNTIF(A$2:A599,A599)),"")</f>
        <v>数学44</v>
      </c>
      <c r="C599" s="51" t="s">
        <v>1350</v>
      </c>
      <c r="D599" s="52">
        <v>598</v>
      </c>
      <c r="F599" s="51" t="s">
        <v>4</v>
      </c>
      <c r="G599" s="51" t="s">
        <v>1326</v>
      </c>
      <c r="H599" s="51" t="s">
        <v>144</v>
      </c>
      <c r="K599" s="51" t="s">
        <v>1409</v>
      </c>
      <c r="L599" s="51" t="s">
        <v>122</v>
      </c>
      <c r="M599" s="51" t="s">
        <v>123</v>
      </c>
      <c r="O599" s="51" t="s">
        <v>1410</v>
      </c>
      <c r="P599" s="51" t="s">
        <v>1411</v>
      </c>
      <c r="Q599" s="52">
        <v>3500</v>
      </c>
      <c r="R599" s="52">
        <v>3850</v>
      </c>
      <c r="S599" s="51" t="s">
        <v>1412</v>
      </c>
      <c r="T599" s="51" t="s">
        <v>1254</v>
      </c>
      <c r="U599" s="51" t="s">
        <v>1413</v>
      </c>
      <c r="Y599" s="49">
        <v>598</v>
      </c>
    </row>
    <row r="600" spans="1:25" x14ac:dyDescent="0.4">
      <c r="A600" s="46" t="str">
        <f>VLOOKUP(F600,M!$A$3:$B$32,2)</f>
        <v>数学</v>
      </c>
      <c r="B600" s="46" t="str">
        <f>IFERROR(IF(A600="","",A600&amp;COUNTIF(A$2:A600,A600)),"")</f>
        <v>数学45</v>
      </c>
      <c r="C600" s="51" t="s">
        <v>1350</v>
      </c>
      <c r="D600" s="52">
        <v>599</v>
      </c>
      <c r="F600" s="51" t="s">
        <v>4</v>
      </c>
      <c r="G600" s="51" t="s">
        <v>1326</v>
      </c>
      <c r="H600" s="51" t="s">
        <v>144</v>
      </c>
      <c r="K600" s="51" t="s">
        <v>1416</v>
      </c>
      <c r="L600" s="51" t="s">
        <v>122</v>
      </c>
      <c r="M600" s="51" t="s">
        <v>123</v>
      </c>
      <c r="O600" s="51" t="s">
        <v>1417</v>
      </c>
      <c r="P600" s="51" t="s">
        <v>1418</v>
      </c>
      <c r="Q600" s="52">
        <v>8000</v>
      </c>
      <c r="R600" s="52">
        <v>8800</v>
      </c>
      <c r="S600" s="51" t="s">
        <v>1419</v>
      </c>
      <c r="T600" s="51" t="s">
        <v>1420</v>
      </c>
      <c r="U600" s="51" t="s">
        <v>1421</v>
      </c>
      <c r="Y600" s="49">
        <v>599</v>
      </c>
    </row>
    <row r="601" spans="1:25" x14ac:dyDescent="0.4">
      <c r="A601" s="46" t="str">
        <f>VLOOKUP(F601,M!$A$3:$B$32,2)</f>
        <v>数学</v>
      </c>
      <c r="B601" s="46" t="str">
        <f>IFERROR(IF(A601="","",A601&amp;COUNTIF(A$2:A601,A601)),"")</f>
        <v>数学46</v>
      </c>
      <c r="C601" s="51" t="s">
        <v>1350</v>
      </c>
      <c r="D601" s="52">
        <v>600</v>
      </c>
      <c r="F601" s="51" t="s">
        <v>4</v>
      </c>
      <c r="G601" s="51" t="s">
        <v>1326</v>
      </c>
      <c r="H601" s="51" t="s">
        <v>144</v>
      </c>
      <c r="K601" s="51" t="s">
        <v>1422</v>
      </c>
      <c r="L601" s="51" t="s">
        <v>122</v>
      </c>
      <c r="M601" s="51" t="s">
        <v>123</v>
      </c>
      <c r="O601" s="51" t="s">
        <v>1423</v>
      </c>
      <c r="P601" s="51" t="s">
        <v>1424</v>
      </c>
      <c r="Q601" s="52">
        <v>7500</v>
      </c>
      <c r="R601" s="52">
        <v>8250</v>
      </c>
      <c r="S601" s="51" t="s">
        <v>1425</v>
      </c>
      <c r="T601" s="51" t="s">
        <v>1426</v>
      </c>
      <c r="U601" s="51" t="s">
        <v>1427</v>
      </c>
      <c r="Y601" s="49">
        <v>600</v>
      </c>
    </row>
    <row r="602" spans="1:25" x14ac:dyDescent="0.4">
      <c r="A602" s="46" t="str">
        <f>VLOOKUP(F602,M!$A$3:$B$32,2)</f>
        <v>数学</v>
      </c>
      <c r="B602" s="46" t="str">
        <f>IFERROR(IF(A602="","",A602&amp;COUNTIF(A$2:A602,A602)),"")</f>
        <v>数学47</v>
      </c>
      <c r="C602" s="51" t="s">
        <v>1350</v>
      </c>
      <c r="D602" s="52">
        <v>601</v>
      </c>
      <c r="F602" s="51" t="s">
        <v>4</v>
      </c>
      <c r="G602" s="51" t="s">
        <v>1326</v>
      </c>
      <c r="H602" s="51" t="s">
        <v>144</v>
      </c>
      <c r="K602" s="51" t="s">
        <v>1428</v>
      </c>
      <c r="L602" s="51" t="s">
        <v>122</v>
      </c>
      <c r="M602" s="51" t="s">
        <v>123</v>
      </c>
      <c r="O602" s="51" t="s">
        <v>1429</v>
      </c>
      <c r="P602" s="51" t="s">
        <v>1430</v>
      </c>
      <c r="Q602" s="52">
        <v>9000</v>
      </c>
      <c r="R602" s="52">
        <v>9900</v>
      </c>
      <c r="S602" s="51" t="s">
        <v>1431</v>
      </c>
      <c r="T602" s="51" t="s">
        <v>1432</v>
      </c>
      <c r="U602" s="51" t="s">
        <v>1433</v>
      </c>
      <c r="Y602" s="49">
        <v>601</v>
      </c>
    </row>
    <row r="603" spans="1:25" x14ac:dyDescent="0.4">
      <c r="A603" s="46" t="str">
        <f>VLOOKUP(F603,M!$A$3:$B$32,2)</f>
        <v>数学</v>
      </c>
      <c r="B603" s="46" t="str">
        <f>IFERROR(IF(A603="","",A603&amp;COUNTIF(A$2:A603,A603)),"")</f>
        <v>数学48</v>
      </c>
      <c r="C603" s="51" t="s">
        <v>1350</v>
      </c>
      <c r="D603" s="52">
        <v>602</v>
      </c>
      <c r="F603" s="51" t="s">
        <v>4</v>
      </c>
      <c r="G603" s="51" t="s">
        <v>1326</v>
      </c>
      <c r="H603" s="51" t="s">
        <v>144</v>
      </c>
      <c r="K603" s="51" t="s">
        <v>207</v>
      </c>
      <c r="L603" s="51" t="s">
        <v>131</v>
      </c>
      <c r="M603" s="51" t="s">
        <v>132</v>
      </c>
      <c r="O603" s="51" t="s">
        <v>208</v>
      </c>
      <c r="P603" s="51" t="s">
        <v>209</v>
      </c>
      <c r="Q603" s="52">
        <v>4000</v>
      </c>
      <c r="R603" s="52">
        <v>4400</v>
      </c>
      <c r="S603" s="51" t="s">
        <v>210</v>
      </c>
      <c r="T603" s="51" t="s">
        <v>172</v>
      </c>
      <c r="U603" s="51" t="s">
        <v>180</v>
      </c>
      <c r="V603" s="51" t="s">
        <v>82</v>
      </c>
      <c r="Y603" s="49">
        <v>602</v>
      </c>
    </row>
    <row r="604" spans="1:25" x14ac:dyDescent="0.4">
      <c r="A604" s="46" t="str">
        <f>VLOOKUP(F604,M!$A$3:$B$32,2)</f>
        <v>数学</v>
      </c>
      <c r="B604" s="46" t="str">
        <f>IFERROR(IF(A604="","",A604&amp;COUNTIF(A$2:A604,A604)),"")</f>
        <v>数学49</v>
      </c>
      <c r="C604" s="51" t="s">
        <v>1350</v>
      </c>
      <c r="D604" s="52">
        <v>603</v>
      </c>
      <c r="F604" s="51" t="s">
        <v>4</v>
      </c>
      <c r="G604" s="51" t="s">
        <v>1326</v>
      </c>
      <c r="H604" s="51" t="s">
        <v>144</v>
      </c>
      <c r="K604" s="51" t="s">
        <v>1434</v>
      </c>
      <c r="L604" s="51" t="s">
        <v>131</v>
      </c>
      <c r="M604" s="51" t="s">
        <v>132</v>
      </c>
      <c r="O604" s="51" t="s">
        <v>1435</v>
      </c>
      <c r="P604" s="51" t="s">
        <v>1436</v>
      </c>
      <c r="Q604" s="52">
        <v>4500</v>
      </c>
      <c r="R604" s="52">
        <v>4950</v>
      </c>
      <c r="S604" s="51" t="s">
        <v>1437</v>
      </c>
      <c r="T604" s="51" t="s">
        <v>1438</v>
      </c>
      <c r="U604" s="51" t="s">
        <v>1439</v>
      </c>
      <c r="Y604" s="49">
        <v>603</v>
      </c>
    </row>
    <row r="605" spans="1:25" x14ac:dyDescent="0.4">
      <c r="A605" s="46" t="str">
        <f>VLOOKUP(F605,M!$A$3:$B$32,2)</f>
        <v>数学</v>
      </c>
      <c r="B605" s="46" t="str">
        <f>IFERROR(IF(A605="","",A605&amp;COUNTIF(A$2:A605,A605)),"")</f>
        <v>数学50</v>
      </c>
      <c r="C605" s="51" t="s">
        <v>1350</v>
      </c>
      <c r="D605" s="52">
        <v>604</v>
      </c>
      <c r="F605" s="51" t="s">
        <v>4</v>
      </c>
      <c r="G605" s="51" t="s">
        <v>1326</v>
      </c>
      <c r="H605" s="51" t="s">
        <v>144</v>
      </c>
      <c r="K605" s="51" t="s">
        <v>1440</v>
      </c>
      <c r="L605" s="51" t="s">
        <v>237</v>
      </c>
      <c r="M605" s="51" t="s">
        <v>238</v>
      </c>
      <c r="O605" s="51" t="s">
        <v>1441</v>
      </c>
      <c r="P605" s="51" t="s">
        <v>1442</v>
      </c>
      <c r="Q605" s="52">
        <v>7500</v>
      </c>
      <c r="R605" s="52">
        <v>8250</v>
      </c>
      <c r="S605" s="51" t="s">
        <v>1443</v>
      </c>
      <c r="T605" s="51" t="s">
        <v>1444</v>
      </c>
      <c r="U605" s="51" t="s">
        <v>1445</v>
      </c>
      <c r="V605" s="51" t="s">
        <v>82</v>
      </c>
      <c r="Y605" s="49">
        <v>604</v>
      </c>
    </row>
    <row r="606" spans="1:25" x14ac:dyDescent="0.4">
      <c r="A606" s="46" t="str">
        <f>VLOOKUP(F606,M!$A$3:$B$32,2)</f>
        <v>数学</v>
      </c>
      <c r="B606" s="46" t="str">
        <f>IFERROR(IF(A606="","",A606&amp;COUNTIF(A$2:A606,A606)),"")</f>
        <v>数学51</v>
      </c>
      <c r="C606" s="51" t="s">
        <v>1350</v>
      </c>
      <c r="D606" s="52">
        <v>605</v>
      </c>
      <c r="F606" s="51" t="s">
        <v>4</v>
      </c>
      <c r="G606" s="51" t="s">
        <v>1326</v>
      </c>
      <c r="H606" s="51" t="s">
        <v>144</v>
      </c>
      <c r="K606" s="51" t="s">
        <v>1446</v>
      </c>
      <c r="L606" s="51" t="s">
        <v>237</v>
      </c>
      <c r="M606" s="51" t="s">
        <v>238</v>
      </c>
      <c r="O606" s="51" t="s">
        <v>1447</v>
      </c>
      <c r="P606" s="51" t="s">
        <v>1448</v>
      </c>
      <c r="Q606" s="52">
        <v>5400</v>
      </c>
      <c r="R606" s="52">
        <v>5940</v>
      </c>
      <c r="S606" s="51" t="s">
        <v>1449</v>
      </c>
      <c r="T606" s="51" t="s">
        <v>1450</v>
      </c>
      <c r="U606" s="51" t="s">
        <v>1215</v>
      </c>
      <c r="V606" s="51" t="s">
        <v>82</v>
      </c>
      <c r="Y606" s="49">
        <v>605</v>
      </c>
    </row>
    <row r="607" spans="1:25" x14ac:dyDescent="0.4">
      <c r="A607" s="46" t="str">
        <f>VLOOKUP(F607,M!$A$3:$B$32,2)</f>
        <v>数学</v>
      </c>
      <c r="B607" s="46" t="str">
        <f>IFERROR(IF(A607="","",A607&amp;COUNTIF(A$2:A607,A607)),"")</f>
        <v>数学52</v>
      </c>
      <c r="C607" s="51" t="s">
        <v>2849</v>
      </c>
      <c r="D607" s="52">
        <v>606</v>
      </c>
      <c r="F607" s="55" t="s">
        <v>4</v>
      </c>
      <c r="G607" s="51" t="s">
        <v>1326</v>
      </c>
      <c r="H607" s="55" t="s">
        <v>144</v>
      </c>
      <c r="K607" s="51" t="s">
        <v>5545</v>
      </c>
      <c r="L607" s="51" t="s">
        <v>5546</v>
      </c>
      <c r="M607" s="51" t="s">
        <v>5547</v>
      </c>
      <c r="N607" s="51" t="s">
        <v>5547</v>
      </c>
      <c r="O607" s="51" t="s">
        <v>5548</v>
      </c>
      <c r="P607" s="51" t="s">
        <v>5549</v>
      </c>
      <c r="Q607" s="52">
        <v>5400</v>
      </c>
      <c r="R607" s="52">
        <v>5940</v>
      </c>
      <c r="S607" s="51" t="s">
        <v>5550</v>
      </c>
      <c r="T607" s="51" t="s">
        <v>5551</v>
      </c>
      <c r="U607" s="51" t="s">
        <v>5552</v>
      </c>
      <c r="V607" s="51" t="s">
        <v>82</v>
      </c>
      <c r="Y607" s="49">
        <v>606</v>
      </c>
    </row>
    <row r="608" spans="1:25" x14ac:dyDescent="0.4">
      <c r="A608" s="46" t="str">
        <f>VLOOKUP(F608,M!$A$3:$B$32,2)</f>
        <v>数学</v>
      </c>
      <c r="B608" s="46" t="str">
        <f>IFERROR(IF(A608="","",A608&amp;COUNTIF(A$2:A608,A608)),"")</f>
        <v>数学53</v>
      </c>
      <c r="C608" s="51" t="s">
        <v>1350</v>
      </c>
      <c r="D608" s="52">
        <v>607</v>
      </c>
      <c r="F608" s="51" t="s">
        <v>4</v>
      </c>
      <c r="G608" s="51" t="s">
        <v>1326</v>
      </c>
      <c r="H608" s="51" t="s">
        <v>144</v>
      </c>
      <c r="K608" s="51" t="s">
        <v>5553</v>
      </c>
      <c r="L608" s="51" t="s">
        <v>244</v>
      </c>
      <c r="M608" s="51" t="s">
        <v>245</v>
      </c>
      <c r="O608" s="51" t="s">
        <v>5554</v>
      </c>
      <c r="P608" s="51" t="s">
        <v>5555</v>
      </c>
      <c r="Q608" s="52">
        <v>3600</v>
      </c>
      <c r="R608" s="52">
        <v>3960</v>
      </c>
      <c r="S608" s="51" t="s">
        <v>5556</v>
      </c>
      <c r="T608" s="51" t="s">
        <v>5392</v>
      </c>
      <c r="U608" s="51" t="s">
        <v>584</v>
      </c>
      <c r="V608" s="51" t="s">
        <v>82</v>
      </c>
      <c r="Y608" s="49">
        <v>607</v>
      </c>
    </row>
    <row r="609" spans="1:25" x14ac:dyDescent="0.4">
      <c r="A609" s="46" t="str">
        <f>VLOOKUP(F609,M!$A$3:$B$32,2)</f>
        <v>数学</v>
      </c>
      <c r="B609" s="46" t="str">
        <f>IFERROR(IF(A609="","",A609&amp;COUNTIF(A$2:A609,A609)),"")</f>
        <v>数学54</v>
      </c>
      <c r="C609" s="51" t="s">
        <v>1350</v>
      </c>
      <c r="D609" s="52">
        <v>608</v>
      </c>
      <c r="F609" s="51" t="s">
        <v>4</v>
      </c>
      <c r="G609" s="51" t="s">
        <v>1326</v>
      </c>
      <c r="H609" s="51" t="s">
        <v>144</v>
      </c>
      <c r="K609" s="51" t="s">
        <v>1451</v>
      </c>
      <c r="L609" s="51" t="s">
        <v>244</v>
      </c>
      <c r="M609" s="51" t="s">
        <v>245</v>
      </c>
      <c r="O609" s="51" t="s">
        <v>1452</v>
      </c>
      <c r="P609" s="51" t="s">
        <v>5557</v>
      </c>
      <c r="Q609" s="52">
        <v>3800</v>
      </c>
      <c r="R609" s="52">
        <v>4180</v>
      </c>
      <c r="S609" s="51" t="s">
        <v>1453</v>
      </c>
      <c r="T609" s="51" t="s">
        <v>1454</v>
      </c>
      <c r="U609" s="51" t="s">
        <v>1455</v>
      </c>
      <c r="Y609" s="49">
        <v>608</v>
      </c>
    </row>
    <row r="610" spans="1:25" x14ac:dyDescent="0.4">
      <c r="A610" s="46" t="str">
        <f>VLOOKUP(F610,M!$A$3:$B$32,2)</f>
        <v>数学</v>
      </c>
      <c r="B610" s="46" t="str">
        <f>IFERROR(IF(A610="","",A610&amp;COUNTIF(A$2:A610,A610)),"")</f>
        <v>数学55</v>
      </c>
      <c r="C610" s="51" t="s">
        <v>1350</v>
      </c>
      <c r="D610" s="52">
        <v>609</v>
      </c>
      <c r="F610" s="51" t="s">
        <v>4</v>
      </c>
      <c r="G610" s="51" t="s">
        <v>1326</v>
      </c>
      <c r="H610" s="51" t="s">
        <v>144</v>
      </c>
      <c r="K610" s="51" t="s">
        <v>5558</v>
      </c>
      <c r="L610" s="51" t="s">
        <v>382</v>
      </c>
      <c r="M610" s="51" t="s">
        <v>383</v>
      </c>
      <c r="O610" s="51" t="s">
        <v>5559</v>
      </c>
      <c r="P610" s="51" t="s">
        <v>5560</v>
      </c>
      <c r="Q610" s="52">
        <v>6000</v>
      </c>
      <c r="R610" s="52">
        <v>6600</v>
      </c>
      <c r="S610" s="51" t="s">
        <v>5561</v>
      </c>
      <c r="T610" s="51" t="s">
        <v>173</v>
      </c>
      <c r="U610" s="51" t="s">
        <v>1765</v>
      </c>
      <c r="V610" s="51" t="s">
        <v>82</v>
      </c>
      <c r="Y610" s="49">
        <v>609</v>
      </c>
    </row>
    <row r="611" spans="1:25" x14ac:dyDescent="0.4">
      <c r="A611" s="46" t="str">
        <f>VLOOKUP(F611,M!$A$3:$B$32,2)</f>
        <v>数学</v>
      </c>
      <c r="B611" s="46" t="str">
        <f>IFERROR(IF(A611="","",A611&amp;COUNTIF(A$2:A611,A611)),"")</f>
        <v>数学56</v>
      </c>
      <c r="C611" s="51" t="s">
        <v>1395</v>
      </c>
      <c r="D611" s="52">
        <v>610</v>
      </c>
      <c r="F611" s="51" t="s">
        <v>4</v>
      </c>
      <c r="G611" s="51" t="s">
        <v>1326</v>
      </c>
      <c r="H611" s="51" t="s">
        <v>144</v>
      </c>
      <c r="K611" s="51" t="s">
        <v>5562</v>
      </c>
      <c r="L611" s="51" t="s">
        <v>382</v>
      </c>
      <c r="M611" s="51" t="s">
        <v>383</v>
      </c>
      <c r="O611" s="51" t="s">
        <v>5563</v>
      </c>
      <c r="P611" s="51" t="s">
        <v>5564</v>
      </c>
      <c r="Q611" s="52">
        <v>6500</v>
      </c>
      <c r="R611" s="52">
        <v>7150</v>
      </c>
      <c r="S611" s="51" t="s">
        <v>5565</v>
      </c>
      <c r="T611" s="51" t="s">
        <v>102</v>
      </c>
      <c r="U611" s="51" t="s">
        <v>5566</v>
      </c>
      <c r="V611" s="51" t="s">
        <v>82</v>
      </c>
      <c r="Y611" s="49">
        <v>610</v>
      </c>
    </row>
    <row r="612" spans="1:25" x14ac:dyDescent="0.4">
      <c r="A612" s="46" t="str">
        <f>VLOOKUP(F612,M!$A$3:$B$32,2)</f>
        <v>数学</v>
      </c>
      <c r="B612" s="46" t="str">
        <f>IFERROR(IF(A612="","",A612&amp;COUNTIF(A$2:A612,A612)),"")</f>
        <v>数学57</v>
      </c>
      <c r="C612" s="51" t="s">
        <v>1395</v>
      </c>
      <c r="D612" s="52">
        <v>611</v>
      </c>
      <c r="F612" s="51" t="s">
        <v>4</v>
      </c>
      <c r="G612" s="51" t="s">
        <v>1326</v>
      </c>
      <c r="H612" s="51" t="s">
        <v>144</v>
      </c>
      <c r="K612" s="51" t="s">
        <v>5567</v>
      </c>
      <c r="L612" s="51" t="s">
        <v>382</v>
      </c>
      <c r="M612" s="51" t="s">
        <v>383</v>
      </c>
      <c r="O612" s="51" t="s">
        <v>5568</v>
      </c>
      <c r="P612" s="51" t="s">
        <v>5569</v>
      </c>
      <c r="Q612" s="52">
        <v>7500</v>
      </c>
      <c r="R612" s="52">
        <v>8250</v>
      </c>
      <c r="S612" s="51" t="s">
        <v>5570</v>
      </c>
      <c r="T612" s="51" t="s">
        <v>97</v>
      </c>
      <c r="U612" s="51" t="s">
        <v>2621</v>
      </c>
      <c r="V612" s="51" t="s">
        <v>82</v>
      </c>
      <c r="Y612" s="49">
        <v>611</v>
      </c>
    </row>
    <row r="613" spans="1:25" x14ac:dyDescent="0.4">
      <c r="A613" s="46" t="str">
        <f>VLOOKUP(F613,M!$A$3:$B$32,2)</f>
        <v>数学</v>
      </c>
      <c r="B613" s="46" t="str">
        <f>IFERROR(IF(A613="","",A613&amp;COUNTIF(A$2:A613,A613)),"")</f>
        <v>数学58</v>
      </c>
      <c r="C613" s="51" t="s">
        <v>1395</v>
      </c>
      <c r="D613" s="52">
        <v>612</v>
      </c>
      <c r="F613" s="51" t="s">
        <v>4</v>
      </c>
      <c r="G613" s="51" t="s">
        <v>1326</v>
      </c>
      <c r="H613" s="51" t="s">
        <v>144</v>
      </c>
      <c r="K613" s="51" t="s">
        <v>5571</v>
      </c>
      <c r="L613" s="51" t="s">
        <v>382</v>
      </c>
      <c r="M613" s="51" t="s">
        <v>383</v>
      </c>
      <c r="O613" s="51" t="s">
        <v>5572</v>
      </c>
      <c r="P613" s="51" t="s">
        <v>5573</v>
      </c>
      <c r="Q613" s="52">
        <v>12000</v>
      </c>
      <c r="R613" s="52">
        <v>13200</v>
      </c>
      <c r="S613" s="51" t="s">
        <v>5574</v>
      </c>
      <c r="T613" s="51" t="s">
        <v>1464</v>
      </c>
      <c r="U613" s="51" t="s">
        <v>5014</v>
      </c>
      <c r="V613" s="51" t="s">
        <v>82</v>
      </c>
      <c r="Y613" s="49">
        <v>612</v>
      </c>
    </row>
    <row r="614" spans="1:25" x14ac:dyDescent="0.4">
      <c r="A614" s="46" t="str">
        <f>VLOOKUP(F614,M!$A$3:$B$32,2)</f>
        <v>数学</v>
      </c>
      <c r="B614" s="46" t="str">
        <f>IFERROR(IF(A614="","",A614&amp;COUNTIF(A$2:A614,A614)),"")</f>
        <v>数学59</v>
      </c>
      <c r="C614" s="51" t="s">
        <v>1395</v>
      </c>
      <c r="D614" s="52">
        <v>613</v>
      </c>
      <c r="F614" s="51" t="s">
        <v>4</v>
      </c>
      <c r="G614" s="51" t="s">
        <v>1326</v>
      </c>
      <c r="H614" s="51" t="s">
        <v>144</v>
      </c>
      <c r="K614" s="51" t="s">
        <v>1460</v>
      </c>
      <c r="L614" s="51" t="s">
        <v>382</v>
      </c>
      <c r="M614" s="51" t="s">
        <v>383</v>
      </c>
      <c r="O614" s="51" t="s">
        <v>1461</v>
      </c>
      <c r="P614" s="51" t="s">
        <v>1462</v>
      </c>
      <c r="Q614" s="52">
        <v>16000</v>
      </c>
      <c r="R614" s="52">
        <v>17600</v>
      </c>
      <c r="S614" s="51" t="s">
        <v>1463</v>
      </c>
      <c r="T614" s="51" t="s">
        <v>1464</v>
      </c>
      <c r="U614" s="51" t="s">
        <v>1465</v>
      </c>
      <c r="Y614" s="49">
        <v>613</v>
      </c>
    </row>
    <row r="615" spans="1:25" x14ac:dyDescent="0.4">
      <c r="A615" s="46" t="str">
        <f>VLOOKUP(F615,M!$A$3:$B$32,2)</f>
        <v>数学</v>
      </c>
      <c r="B615" s="46" t="str">
        <f>IFERROR(IF(A615="","",A615&amp;COUNTIF(A$2:A615,A615)),"")</f>
        <v>数学60</v>
      </c>
      <c r="C615" s="51" t="s">
        <v>1395</v>
      </c>
      <c r="D615" s="52">
        <v>614</v>
      </c>
      <c r="F615" s="51" t="s">
        <v>4</v>
      </c>
      <c r="G615" s="51" t="s">
        <v>1326</v>
      </c>
      <c r="H615" s="51" t="s">
        <v>144</v>
      </c>
      <c r="K615" s="51" t="s">
        <v>1466</v>
      </c>
      <c r="L615" s="51" t="s">
        <v>382</v>
      </c>
      <c r="M615" s="51" t="s">
        <v>383</v>
      </c>
      <c r="O615" s="51" t="s">
        <v>1467</v>
      </c>
      <c r="P615" s="51" t="s">
        <v>1468</v>
      </c>
      <c r="Q615" s="52">
        <v>24000</v>
      </c>
      <c r="R615" s="52">
        <v>26400</v>
      </c>
      <c r="S615" s="51" t="s">
        <v>1469</v>
      </c>
      <c r="T615" s="51" t="s">
        <v>1470</v>
      </c>
      <c r="U615" s="51" t="s">
        <v>1471</v>
      </c>
      <c r="Y615" s="49">
        <v>614</v>
      </c>
    </row>
    <row r="616" spans="1:25" x14ac:dyDescent="0.4">
      <c r="A616" s="46" t="str">
        <f>VLOOKUP(F616,M!$A$3:$B$32,2)</f>
        <v>数学</v>
      </c>
      <c r="B616" s="46" t="str">
        <f>IFERROR(IF(A616="","",A616&amp;COUNTIF(A$2:A616,A616)),"")</f>
        <v>数学61</v>
      </c>
      <c r="C616" s="51" t="s">
        <v>1395</v>
      </c>
      <c r="D616" s="52">
        <v>615</v>
      </c>
      <c r="F616" s="51" t="s">
        <v>4</v>
      </c>
      <c r="G616" s="51" t="s">
        <v>1326</v>
      </c>
      <c r="H616" s="51" t="s">
        <v>144</v>
      </c>
      <c r="K616" s="51" t="s">
        <v>5575</v>
      </c>
      <c r="L616" s="51" t="s">
        <v>212</v>
      </c>
      <c r="M616" s="51" t="s">
        <v>213</v>
      </c>
      <c r="O616" s="51" t="s">
        <v>5576</v>
      </c>
      <c r="P616" s="51" t="s">
        <v>5577</v>
      </c>
      <c r="Q616" s="52">
        <v>8600</v>
      </c>
      <c r="R616" s="52">
        <v>9460</v>
      </c>
      <c r="S616" s="51" t="s">
        <v>5578</v>
      </c>
      <c r="T616" s="51" t="s">
        <v>5540</v>
      </c>
      <c r="U616" s="51" t="s">
        <v>218</v>
      </c>
      <c r="V616" s="51" t="s">
        <v>82</v>
      </c>
      <c r="Y616" s="49">
        <v>615</v>
      </c>
    </row>
    <row r="617" spans="1:25" x14ac:dyDescent="0.4">
      <c r="A617" s="46" t="str">
        <f>VLOOKUP(F617,M!$A$3:$B$32,2)</f>
        <v>数学</v>
      </c>
      <c r="B617" s="46" t="str">
        <f>IFERROR(IF(A617="","",A617&amp;COUNTIF(A$2:A617,A617)),"")</f>
        <v>数学62</v>
      </c>
      <c r="C617" s="51" t="s">
        <v>1395</v>
      </c>
      <c r="D617" s="52">
        <v>616</v>
      </c>
      <c r="F617" s="51" t="s">
        <v>4</v>
      </c>
      <c r="G617" s="51" t="s">
        <v>1326</v>
      </c>
      <c r="H617" s="51" t="s">
        <v>144</v>
      </c>
      <c r="K617" s="51" t="s">
        <v>5579</v>
      </c>
      <c r="L617" s="51" t="s">
        <v>212</v>
      </c>
      <c r="M617" s="51" t="s">
        <v>213</v>
      </c>
      <c r="O617" s="51" t="s">
        <v>5580</v>
      </c>
      <c r="P617" s="51" t="s">
        <v>5581</v>
      </c>
      <c r="Q617" s="52">
        <v>5000</v>
      </c>
      <c r="R617" s="52">
        <v>5500</v>
      </c>
      <c r="S617" s="51" t="s">
        <v>5582</v>
      </c>
      <c r="T617" s="51" t="s">
        <v>224</v>
      </c>
      <c r="U617" s="51" t="s">
        <v>5583</v>
      </c>
      <c r="V617" s="51" t="s">
        <v>82</v>
      </c>
      <c r="Y617" s="49">
        <v>616</v>
      </c>
    </row>
    <row r="618" spans="1:25" x14ac:dyDescent="0.4">
      <c r="A618" s="46" t="str">
        <f>VLOOKUP(F618,M!$A$3:$B$32,2)</f>
        <v>数学</v>
      </c>
      <c r="B618" s="46" t="str">
        <f>IFERROR(IF(A618="","",A618&amp;COUNTIF(A$2:A618,A618)),"")</f>
        <v>数学63</v>
      </c>
      <c r="C618" s="51" t="s">
        <v>1395</v>
      </c>
      <c r="D618" s="52">
        <v>617</v>
      </c>
      <c r="F618" s="51" t="s">
        <v>4</v>
      </c>
      <c r="G618" s="51" t="s">
        <v>1326</v>
      </c>
      <c r="H618" s="51" t="s">
        <v>144</v>
      </c>
      <c r="K618" s="51" t="s">
        <v>211</v>
      </c>
      <c r="L618" s="51" t="s">
        <v>212</v>
      </c>
      <c r="M618" s="51" t="s">
        <v>213</v>
      </c>
      <c r="O618" s="51" t="s">
        <v>214</v>
      </c>
      <c r="P618" s="51" t="s">
        <v>215</v>
      </c>
      <c r="Q618" s="52">
        <v>13500</v>
      </c>
      <c r="R618" s="52">
        <v>14850</v>
      </c>
      <c r="S618" s="51" t="s">
        <v>216</v>
      </c>
      <c r="T618" s="51" t="s">
        <v>148</v>
      </c>
      <c r="U618" s="51" t="s">
        <v>217</v>
      </c>
      <c r="V618" s="51" t="s">
        <v>82</v>
      </c>
      <c r="Y618" s="49">
        <v>617</v>
      </c>
    </row>
    <row r="619" spans="1:25" x14ac:dyDescent="0.4">
      <c r="A619" s="46" t="str">
        <f>VLOOKUP(F619,M!$A$3:$B$32,2)</f>
        <v>物理</v>
      </c>
      <c r="B619" s="46" t="str">
        <f>IFERROR(IF(A619="","",A619&amp;COUNTIF(A$2:A619,A619)),"")</f>
        <v>物理16</v>
      </c>
      <c r="C619" s="51" t="s">
        <v>1395</v>
      </c>
      <c r="D619" s="52">
        <v>618</v>
      </c>
      <c r="F619" s="51" t="s">
        <v>6</v>
      </c>
      <c r="G619" s="51" t="s">
        <v>1472</v>
      </c>
      <c r="H619" s="51" t="s">
        <v>219</v>
      </c>
      <c r="K619" s="51" t="s">
        <v>220</v>
      </c>
      <c r="L619" s="51" t="s">
        <v>87</v>
      </c>
      <c r="M619" s="51" t="s">
        <v>88</v>
      </c>
      <c r="O619" s="51" t="s">
        <v>221</v>
      </c>
      <c r="P619" s="51" t="s">
        <v>222</v>
      </c>
      <c r="Q619" s="52">
        <v>6000</v>
      </c>
      <c r="R619" s="52">
        <v>6600</v>
      </c>
      <c r="S619" s="51" t="s">
        <v>223</v>
      </c>
      <c r="T619" s="51" t="s">
        <v>110</v>
      </c>
      <c r="U619" s="51" t="s">
        <v>175</v>
      </c>
      <c r="V619" s="51" t="s">
        <v>82</v>
      </c>
      <c r="Y619" s="49">
        <v>618</v>
      </c>
    </row>
    <row r="620" spans="1:25" x14ac:dyDescent="0.4">
      <c r="A620" s="46" t="str">
        <f>VLOOKUP(F620,M!$A$3:$B$32,2)</f>
        <v>物理</v>
      </c>
      <c r="B620" s="46" t="str">
        <f>IFERROR(IF(A620="","",A620&amp;COUNTIF(A$2:A620,A620)),"")</f>
        <v>物理17</v>
      </c>
      <c r="C620" s="51" t="s">
        <v>1395</v>
      </c>
      <c r="D620" s="52">
        <v>619</v>
      </c>
      <c r="F620" s="51" t="s">
        <v>6</v>
      </c>
      <c r="G620" s="51" t="s">
        <v>1472</v>
      </c>
      <c r="H620" s="51" t="s">
        <v>219</v>
      </c>
      <c r="K620" s="51" t="s">
        <v>226</v>
      </c>
      <c r="L620" s="51" t="s">
        <v>105</v>
      </c>
      <c r="M620" s="51" t="s">
        <v>106</v>
      </c>
      <c r="O620" s="51" t="s">
        <v>227</v>
      </c>
      <c r="P620" s="51" t="s">
        <v>228</v>
      </c>
      <c r="Q620" s="52">
        <v>3300</v>
      </c>
      <c r="R620" s="52">
        <v>3630</v>
      </c>
      <c r="S620" s="51" t="s">
        <v>229</v>
      </c>
      <c r="T620" s="51" t="s">
        <v>97</v>
      </c>
      <c r="U620" s="51" t="s">
        <v>230</v>
      </c>
      <c r="V620" s="51" t="s">
        <v>82</v>
      </c>
      <c r="Y620" s="49">
        <v>619</v>
      </c>
    </row>
    <row r="621" spans="1:25" x14ac:dyDescent="0.4">
      <c r="A621" s="46" t="str">
        <f>VLOOKUP(F621,M!$A$3:$B$32,2)</f>
        <v>物理</v>
      </c>
      <c r="B621" s="46" t="str">
        <f>IFERROR(IF(A621="","",A621&amp;COUNTIF(A$2:A621,A621)),"")</f>
        <v>物理18</v>
      </c>
      <c r="C621" s="51" t="s">
        <v>1395</v>
      </c>
      <c r="D621" s="52">
        <v>620</v>
      </c>
      <c r="F621" s="51" t="s">
        <v>6</v>
      </c>
      <c r="G621" s="51" t="s">
        <v>1472</v>
      </c>
      <c r="H621" s="51" t="s">
        <v>219</v>
      </c>
      <c r="K621" s="51" t="s">
        <v>1473</v>
      </c>
      <c r="L621" s="51" t="s">
        <v>105</v>
      </c>
      <c r="M621" s="51" t="s">
        <v>106</v>
      </c>
      <c r="O621" s="51" t="s">
        <v>1474</v>
      </c>
      <c r="P621" s="51" t="s">
        <v>1475</v>
      </c>
      <c r="Q621" s="52">
        <v>5300</v>
      </c>
      <c r="R621" s="52">
        <v>5830</v>
      </c>
      <c r="S621" s="51" t="s">
        <v>1476</v>
      </c>
      <c r="T621" s="51" t="s">
        <v>1368</v>
      </c>
      <c r="U621" s="51" t="s">
        <v>1477</v>
      </c>
      <c r="V621" s="51" t="s">
        <v>82</v>
      </c>
      <c r="Y621" s="49">
        <v>620</v>
      </c>
    </row>
    <row r="622" spans="1:25" x14ac:dyDescent="0.4">
      <c r="A622" s="46" t="str">
        <f>VLOOKUP(F622,M!$A$3:$B$32,2)</f>
        <v>物理</v>
      </c>
      <c r="B622" s="46" t="str">
        <f>IFERROR(IF(A622="","",A622&amp;COUNTIF(A$2:A622,A622)),"")</f>
        <v>物理19</v>
      </c>
      <c r="C622" s="51" t="s">
        <v>1395</v>
      </c>
      <c r="D622" s="52">
        <v>621</v>
      </c>
      <c r="F622" s="51" t="s">
        <v>6</v>
      </c>
      <c r="G622" s="51" t="s">
        <v>1472</v>
      </c>
      <c r="H622" s="51" t="s">
        <v>219</v>
      </c>
      <c r="K622" s="51" t="s">
        <v>1478</v>
      </c>
      <c r="L622" s="51" t="s">
        <v>105</v>
      </c>
      <c r="M622" s="51" t="s">
        <v>106</v>
      </c>
      <c r="O622" s="51" t="s">
        <v>1479</v>
      </c>
      <c r="P622" s="51" t="s">
        <v>1475</v>
      </c>
      <c r="Q622" s="52">
        <v>6200</v>
      </c>
      <c r="R622" s="52">
        <v>6820</v>
      </c>
      <c r="S622" s="51" t="s">
        <v>1476</v>
      </c>
      <c r="T622" s="51" t="s">
        <v>1368</v>
      </c>
      <c r="U622" s="51" t="s">
        <v>661</v>
      </c>
      <c r="V622" s="51" t="s">
        <v>82</v>
      </c>
      <c r="Y622" s="49">
        <v>621</v>
      </c>
    </row>
    <row r="623" spans="1:25" x14ac:dyDescent="0.4">
      <c r="A623" s="46" t="str">
        <f>VLOOKUP(F623,M!$A$3:$B$32,2)</f>
        <v>物理</v>
      </c>
      <c r="B623" s="46" t="str">
        <f>IFERROR(IF(A623="","",A623&amp;COUNTIF(A$2:A623,A623)),"")</f>
        <v>物理20</v>
      </c>
      <c r="C623" s="51" t="s">
        <v>1395</v>
      </c>
      <c r="D623" s="52">
        <v>622</v>
      </c>
      <c r="F623" s="51" t="s">
        <v>6</v>
      </c>
      <c r="G623" s="51" t="s">
        <v>1472</v>
      </c>
      <c r="H623" s="51" t="s">
        <v>219</v>
      </c>
      <c r="K623" s="51" t="s">
        <v>5584</v>
      </c>
      <c r="L623" s="51" t="s">
        <v>122</v>
      </c>
      <c r="M623" s="51" t="s">
        <v>123</v>
      </c>
      <c r="O623" s="51" t="s">
        <v>5585</v>
      </c>
      <c r="P623" s="51" t="s">
        <v>5586</v>
      </c>
      <c r="Q623" s="52">
        <v>1600</v>
      </c>
      <c r="R623" s="52">
        <v>1760</v>
      </c>
      <c r="S623" s="51" t="s">
        <v>5587</v>
      </c>
      <c r="T623" s="51" t="s">
        <v>5540</v>
      </c>
      <c r="U623" s="51" t="s">
        <v>474</v>
      </c>
      <c r="V623" s="51" t="s">
        <v>82</v>
      </c>
      <c r="Y623" s="49">
        <v>622</v>
      </c>
    </row>
    <row r="624" spans="1:25" x14ac:dyDescent="0.4">
      <c r="A624" s="46" t="str">
        <f>VLOOKUP(F624,M!$A$3:$B$32,2)</f>
        <v>物理</v>
      </c>
      <c r="B624" s="46" t="str">
        <f>IFERROR(IF(A624="","",A624&amp;COUNTIF(A$2:A624,A624)),"")</f>
        <v>物理21</v>
      </c>
      <c r="C624" s="51" t="s">
        <v>1395</v>
      </c>
      <c r="D624" s="52">
        <v>623</v>
      </c>
      <c r="F624" s="51" t="s">
        <v>6</v>
      </c>
      <c r="G624" s="51" t="s">
        <v>1472</v>
      </c>
      <c r="H624" s="51" t="s">
        <v>219</v>
      </c>
      <c r="K624" s="51" t="s">
        <v>231</v>
      </c>
      <c r="L624" s="51" t="s">
        <v>131</v>
      </c>
      <c r="M624" s="51" t="s">
        <v>132</v>
      </c>
      <c r="O624" s="51" t="s">
        <v>232</v>
      </c>
      <c r="P624" s="51" t="s">
        <v>233</v>
      </c>
      <c r="Q624" s="52">
        <v>3000</v>
      </c>
      <c r="R624" s="52">
        <v>3300</v>
      </c>
      <c r="S624" s="51" t="s">
        <v>234</v>
      </c>
      <c r="T624" s="51" t="s">
        <v>127</v>
      </c>
      <c r="U624" s="51" t="s">
        <v>235</v>
      </c>
      <c r="V624" s="51" t="s">
        <v>82</v>
      </c>
      <c r="Y624" s="49">
        <v>623</v>
      </c>
    </row>
    <row r="625" spans="1:25" x14ac:dyDescent="0.4">
      <c r="A625" s="46" t="str">
        <f>VLOOKUP(F625,M!$A$3:$B$32,2)</f>
        <v>物理</v>
      </c>
      <c r="B625" s="46" t="str">
        <f>IFERROR(IF(A625="","",A625&amp;COUNTIF(A$2:A625,A625)),"")</f>
        <v>物理22</v>
      </c>
      <c r="C625" s="51" t="s">
        <v>1395</v>
      </c>
      <c r="D625" s="52">
        <v>624</v>
      </c>
      <c r="F625" s="51" t="s">
        <v>6</v>
      </c>
      <c r="G625" s="51" t="s">
        <v>1472</v>
      </c>
      <c r="H625" s="51" t="s">
        <v>219</v>
      </c>
      <c r="K625" s="51" t="s">
        <v>1480</v>
      </c>
      <c r="L625" s="51" t="s">
        <v>131</v>
      </c>
      <c r="M625" s="51" t="s">
        <v>132</v>
      </c>
      <c r="O625" s="51" t="s">
        <v>1481</v>
      </c>
      <c r="P625" s="51" t="s">
        <v>1482</v>
      </c>
      <c r="Q625" s="52">
        <v>5000</v>
      </c>
      <c r="R625" s="52">
        <v>5500</v>
      </c>
      <c r="S625" s="51" t="s">
        <v>1483</v>
      </c>
      <c r="T625" s="51" t="s">
        <v>1299</v>
      </c>
      <c r="U625" s="51" t="s">
        <v>158</v>
      </c>
      <c r="Y625" s="49">
        <v>624</v>
      </c>
    </row>
    <row r="626" spans="1:25" x14ac:dyDescent="0.4">
      <c r="A626" s="46" t="str">
        <f>VLOOKUP(F626,M!$A$3:$B$32,2)</f>
        <v>物理</v>
      </c>
      <c r="B626" s="46" t="str">
        <f>IFERROR(IF(A626="","",A626&amp;COUNTIF(A$2:A626,A626)),"")</f>
        <v>物理23</v>
      </c>
      <c r="C626" s="51" t="s">
        <v>1457</v>
      </c>
      <c r="D626" s="52">
        <v>625</v>
      </c>
      <c r="F626" s="51" t="s">
        <v>6</v>
      </c>
      <c r="G626" s="51" t="s">
        <v>1472</v>
      </c>
      <c r="H626" s="51" t="s">
        <v>219</v>
      </c>
      <c r="K626" s="51" t="s">
        <v>1485</v>
      </c>
      <c r="L626" s="51" t="s">
        <v>131</v>
      </c>
      <c r="M626" s="51" t="s">
        <v>132</v>
      </c>
      <c r="O626" s="51" t="s">
        <v>1486</v>
      </c>
      <c r="P626" s="51" t="s">
        <v>1487</v>
      </c>
      <c r="Q626" s="52">
        <v>3600</v>
      </c>
      <c r="R626" s="52">
        <v>3960</v>
      </c>
      <c r="S626" s="51" t="s">
        <v>1488</v>
      </c>
      <c r="T626" s="51" t="s">
        <v>1292</v>
      </c>
      <c r="U626" s="51" t="s">
        <v>923</v>
      </c>
      <c r="Y626" s="49">
        <v>625</v>
      </c>
    </row>
    <row r="627" spans="1:25" x14ac:dyDescent="0.4">
      <c r="A627" s="46" t="str">
        <f>VLOOKUP(F627,M!$A$3:$B$32,2)</f>
        <v>物理</v>
      </c>
      <c r="B627" s="46" t="str">
        <f>IFERROR(IF(A627="","",A627&amp;COUNTIF(A$2:A627,A627)),"")</f>
        <v>物理24</v>
      </c>
      <c r="C627" s="51" t="s">
        <v>1457</v>
      </c>
      <c r="D627" s="52">
        <v>626</v>
      </c>
      <c r="F627" s="51" t="s">
        <v>6</v>
      </c>
      <c r="G627" s="51" t="s">
        <v>1472</v>
      </c>
      <c r="H627" s="51" t="s">
        <v>219</v>
      </c>
      <c r="K627" s="51" t="s">
        <v>1489</v>
      </c>
      <c r="L627" s="51" t="s">
        <v>131</v>
      </c>
      <c r="M627" s="51" t="s">
        <v>132</v>
      </c>
      <c r="O627" s="51" t="s">
        <v>1490</v>
      </c>
      <c r="P627" s="51" t="s">
        <v>1491</v>
      </c>
      <c r="Q627" s="52">
        <v>3300</v>
      </c>
      <c r="R627" s="52">
        <v>3630</v>
      </c>
      <c r="S627" s="51" t="s">
        <v>1492</v>
      </c>
      <c r="T627" s="51" t="s">
        <v>1375</v>
      </c>
      <c r="U627" s="51" t="s">
        <v>765</v>
      </c>
      <c r="Y627" s="49">
        <v>626</v>
      </c>
    </row>
    <row r="628" spans="1:25" x14ac:dyDescent="0.4">
      <c r="A628" s="46" t="str">
        <f>VLOOKUP(F628,M!$A$3:$B$32,2)</f>
        <v>物理</v>
      </c>
      <c r="B628" s="46" t="str">
        <f>IFERROR(IF(A628="","",A628&amp;COUNTIF(A$2:A628,A628)),"")</f>
        <v>物理25</v>
      </c>
      <c r="C628" s="51" t="s">
        <v>1457</v>
      </c>
      <c r="D628" s="52">
        <v>627</v>
      </c>
      <c r="F628" s="51" t="s">
        <v>6</v>
      </c>
      <c r="G628" s="51" t="s">
        <v>1472</v>
      </c>
      <c r="H628" s="51" t="s">
        <v>219</v>
      </c>
      <c r="K628" s="51" t="s">
        <v>1493</v>
      </c>
      <c r="L628" s="51" t="s">
        <v>131</v>
      </c>
      <c r="M628" s="51" t="s">
        <v>132</v>
      </c>
      <c r="O628" s="51" t="s">
        <v>1494</v>
      </c>
      <c r="P628" s="51" t="s">
        <v>1495</v>
      </c>
      <c r="Q628" s="52">
        <v>3400</v>
      </c>
      <c r="R628" s="52">
        <v>3740</v>
      </c>
      <c r="S628" s="51" t="s">
        <v>1496</v>
      </c>
      <c r="T628" s="51" t="s">
        <v>1497</v>
      </c>
      <c r="U628" s="51" t="s">
        <v>235</v>
      </c>
      <c r="Y628" s="49">
        <v>627</v>
      </c>
    </row>
    <row r="629" spans="1:25" x14ac:dyDescent="0.4">
      <c r="A629" s="46" t="str">
        <f>VLOOKUP(F629,M!$A$3:$B$32,2)</f>
        <v>物理</v>
      </c>
      <c r="B629" s="46" t="str">
        <f>IFERROR(IF(A629="","",A629&amp;COUNTIF(A$2:A629,A629)),"")</f>
        <v>物理26</v>
      </c>
      <c r="C629" s="51" t="s">
        <v>1457</v>
      </c>
      <c r="D629" s="52">
        <v>628</v>
      </c>
      <c r="F629" s="51" t="s">
        <v>6</v>
      </c>
      <c r="G629" s="51" t="s">
        <v>1472</v>
      </c>
      <c r="H629" s="51" t="s">
        <v>219</v>
      </c>
      <c r="K629" s="51" t="s">
        <v>1498</v>
      </c>
      <c r="L629" s="51" t="s">
        <v>131</v>
      </c>
      <c r="M629" s="51" t="s">
        <v>132</v>
      </c>
      <c r="O629" s="51" t="s">
        <v>1499</v>
      </c>
      <c r="P629" s="51" t="s">
        <v>1500</v>
      </c>
      <c r="Q629" s="52">
        <v>3200</v>
      </c>
      <c r="R629" s="52">
        <v>3520</v>
      </c>
      <c r="S629" s="51" t="s">
        <v>1501</v>
      </c>
      <c r="T629" s="51" t="s">
        <v>1502</v>
      </c>
      <c r="U629" s="51" t="s">
        <v>1115</v>
      </c>
      <c r="Y629" s="49">
        <v>628</v>
      </c>
    </row>
    <row r="630" spans="1:25" x14ac:dyDescent="0.4">
      <c r="A630" s="46" t="str">
        <f>VLOOKUP(F630,M!$A$3:$B$32,2)</f>
        <v>物理</v>
      </c>
      <c r="B630" s="46" t="str">
        <f>IFERROR(IF(A630="","",A630&amp;COUNTIF(A$2:A630,A630)),"")</f>
        <v>物理27</v>
      </c>
      <c r="C630" s="51" t="s">
        <v>1457</v>
      </c>
      <c r="D630" s="52">
        <v>629</v>
      </c>
      <c r="F630" s="51" t="s">
        <v>6</v>
      </c>
      <c r="G630" s="51" t="s">
        <v>1472</v>
      </c>
      <c r="H630" s="51" t="s">
        <v>219</v>
      </c>
      <c r="K630" s="51" t="s">
        <v>1503</v>
      </c>
      <c r="L630" s="51" t="s">
        <v>131</v>
      </c>
      <c r="M630" s="51" t="s">
        <v>132</v>
      </c>
      <c r="O630" s="51" t="s">
        <v>1504</v>
      </c>
      <c r="P630" s="51" t="s">
        <v>1505</v>
      </c>
      <c r="Q630" s="52">
        <v>3000</v>
      </c>
      <c r="R630" s="52">
        <v>3300</v>
      </c>
      <c r="S630" s="51" t="s">
        <v>1506</v>
      </c>
      <c r="T630" s="51" t="s">
        <v>1507</v>
      </c>
      <c r="U630" s="51" t="s">
        <v>170</v>
      </c>
      <c r="Y630" s="49">
        <v>629</v>
      </c>
    </row>
    <row r="631" spans="1:25" x14ac:dyDescent="0.4">
      <c r="A631" s="46" t="str">
        <f>VLOOKUP(F631,M!$A$3:$B$32,2)</f>
        <v>物理</v>
      </c>
      <c r="B631" s="46" t="str">
        <f>IFERROR(IF(A631="","",A631&amp;COUNTIF(A$2:A631,A631)),"")</f>
        <v>物理28</v>
      </c>
      <c r="C631" s="51" t="s">
        <v>1457</v>
      </c>
      <c r="D631" s="52">
        <v>630</v>
      </c>
      <c r="F631" s="51" t="s">
        <v>6</v>
      </c>
      <c r="G631" s="51" t="s">
        <v>1472</v>
      </c>
      <c r="H631" s="51" t="s">
        <v>219</v>
      </c>
      <c r="K631" s="51" t="s">
        <v>1508</v>
      </c>
      <c r="L631" s="51" t="s">
        <v>131</v>
      </c>
      <c r="M631" s="51" t="s">
        <v>132</v>
      </c>
      <c r="O631" s="51" t="s">
        <v>1509</v>
      </c>
      <c r="P631" s="51" t="s">
        <v>1510</v>
      </c>
      <c r="Q631" s="52">
        <v>4000</v>
      </c>
      <c r="R631" s="52">
        <v>4400</v>
      </c>
      <c r="S631" s="51" t="s">
        <v>1511</v>
      </c>
      <c r="T631" s="51" t="s">
        <v>1283</v>
      </c>
      <c r="U631" s="51" t="s">
        <v>235</v>
      </c>
      <c r="Y631" s="49">
        <v>630</v>
      </c>
    </row>
    <row r="632" spans="1:25" x14ac:dyDescent="0.4">
      <c r="A632" s="46" t="str">
        <f>VLOOKUP(F632,M!$A$3:$B$32,2)</f>
        <v>物理</v>
      </c>
      <c r="B632" s="46" t="str">
        <f>IFERROR(IF(A632="","",A632&amp;COUNTIF(A$2:A632,A632)),"")</f>
        <v>物理29</v>
      </c>
      <c r="C632" s="51" t="s">
        <v>1457</v>
      </c>
      <c r="D632" s="52">
        <v>631</v>
      </c>
      <c r="F632" s="51" t="s">
        <v>6</v>
      </c>
      <c r="G632" s="51" t="s">
        <v>1472</v>
      </c>
      <c r="H632" s="51" t="s">
        <v>219</v>
      </c>
      <c r="K632" s="51" t="s">
        <v>1512</v>
      </c>
      <c r="L632" s="51" t="s">
        <v>131</v>
      </c>
      <c r="M632" s="51" t="s">
        <v>132</v>
      </c>
      <c r="O632" s="51" t="s">
        <v>1513</v>
      </c>
      <c r="P632" s="51" t="s">
        <v>1495</v>
      </c>
      <c r="Q632" s="52">
        <v>3800</v>
      </c>
      <c r="R632" s="52">
        <v>4180</v>
      </c>
      <c r="S632" s="51" t="s">
        <v>1514</v>
      </c>
      <c r="T632" s="51" t="s">
        <v>1515</v>
      </c>
      <c r="U632" s="51" t="s">
        <v>435</v>
      </c>
      <c r="Y632" s="49">
        <v>631</v>
      </c>
    </row>
    <row r="633" spans="1:25" x14ac:dyDescent="0.4">
      <c r="A633" s="46" t="str">
        <f>VLOOKUP(F633,M!$A$3:$B$32,2)</f>
        <v>物理</v>
      </c>
      <c r="B633" s="46" t="str">
        <f>IFERROR(IF(A633="","",A633&amp;COUNTIF(A$2:A633,A633)),"")</f>
        <v>物理30</v>
      </c>
      <c r="C633" s="51" t="s">
        <v>1457</v>
      </c>
      <c r="D633" s="52">
        <v>632</v>
      </c>
      <c r="F633" s="51" t="s">
        <v>6</v>
      </c>
      <c r="G633" s="51" t="s">
        <v>1472</v>
      </c>
      <c r="H633" s="51" t="s">
        <v>219</v>
      </c>
      <c r="K633" s="51" t="s">
        <v>1516</v>
      </c>
      <c r="L633" s="51" t="s">
        <v>131</v>
      </c>
      <c r="M633" s="51" t="s">
        <v>132</v>
      </c>
      <c r="O633" s="51" t="s">
        <v>1517</v>
      </c>
      <c r="P633" s="51" t="s">
        <v>1518</v>
      </c>
      <c r="Q633" s="52">
        <v>5500</v>
      </c>
      <c r="R633" s="52">
        <v>6050</v>
      </c>
      <c r="S633" s="51" t="s">
        <v>1519</v>
      </c>
      <c r="T633" s="51" t="s">
        <v>1520</v>
      </c>
      <c r="U633" s="51" t="s">
        <v>547</v>
      </c>
      <c r="Y633" s="49">
        <v>632</v>
      </c>
    </row>
    <row r="634" spans="1:25" x14ac:dyDescent="0.4">
      <c r="A634" s="46" t="str">
        <f>VLOOKUP(F634,M!$A$3:$B$32,2)</f>
        <v>物理</v>
      </c>
      <c r="B634" s="46" t="str">
        <f>IFERROR(IF(A634="","",A634&amp;COUNTIF(A$2:A634,A634)),"")</f>
        <v>物理31</v>
      </c>
      <c r="C634" s="51" t="s">
        <v>1457</v>
      </c>
      <c r="D634" s="52">
        <v>633</v>
      </c>
      <c r="F634" s="51" t="s">
        <v>6</v>
      </c>
      <c r="G634" s="51" t="s">
        <v>1472</v>
      </c>
      <c r="H634" s="51" t="s">
        <v>219</v>
      </c>
      <c r="K634" s="51" t="s">
        <v>5588</v>
      </c>
      <c r="L634" s="51" t="s">
        <v>237</v>
      </c>
      <c r="M634" s="51" t="s">
        <v>238</v>
      </c>
      <c r="O634" s="51" t="s">
        <v>5589</v>
      </c>
      <c r="P634" s="51" t="s">
        <v>5590</v>
      </c>
      <c r="Q634" s="52">
        <v>5200</v>
      </c>
      <c r="R634" s="52">
        <v>5720</v>
      </c>
      <c r="S634" s="51" t="s">
        <v>5591</v>
      </c>
      <c r="T634" s="51" t="s">
        <v>5592</v>
      </c>
      <c r="U634" s="51" t="s">
        <v>1189</v>
      </c>
      <c r="V634" s="51" t="s">
        <v>82</v>
      </c>
      <c r="Y634" s="49">
        <v>633</v>
      </c>
    </row>
    <row r="635" spans="1:25" x14ac:dyDescent="0.4">
      <c r="A635" s="46" t="str">
        <f>VLOOKUP(F635,M!$A$3:$B$32,2)</f>
        <v>物理</v>
      </c>
      <c r="B635" s="46" t="str">
        <f>IFERROR(IF(A635="","",A635&amp;COUNTIF(A$2:A635,A635)),"")</f>
        <v>物理32</v>
      </c>
      <c r="C635" s="51" t="s">
        <v>1457</v>
      </c>
      <c r="D635" s="52">
        <v>634</v>
      </c>
      <c r="F635" s="51" t="s">
        <v>6</v>
      </c>
      <c r="G635" s="51" t="s">
        <v>1472</v>
      </c>
      <c r="H635" s="51" t="s">
        <v>219</v>
      </c>
      <c r="K635" s="51" t="s">
        <v>5593</v>
      </c>
      <c r="L635" s="51" t="s">
        <v>237</v>
      </c>
      <c r="M635" s="51" t="s">
        <v>238</v>
      </c>
      <c r="O635" s="51" t="s">
        <v>5594</v>
      </c>
      <c r="P635" s="51" t="s">
        <v>5595</v>
      </c>
      <c r="Q635" s="52">
        <v>5300</v>
      </c>
      <c r="R635" s="52">
        <v>5830</v>
      </c>
      <c r="S635" s="51" t="s">
        <v>5596</v>
      </c>
      <c r="T635" s="51" t="s">
        <v>5597</v>
      </c>
      <c r="U635" s="51" t="s">
        <v>2003</v>
      </c>
      <c r="V635" s="51" t="s">
        <v>82</v>
      </c>
      <c r="Y635" s="49">
        <v>634</v>
      </c>
    </row>
    <row r="636" spans="1:25" x14ac:dyDescent="0.4">
      <c r="A636" s="46" t="str">
        <f>VLOOKUP(F636,M!$A$3:$B$32,2)</f>
        <v>物理</v>
      </c>
      <c r="B636" s="46" t="str">
        <f>IFERROR(IF(A636="","",A636&amp;COUNTIF(A$2:A636,A636)),"")</f>
        <v>物理33</v>
      </c>
      <c r="C636" s="51" t="s">
        <v>1457</v>
      </c>
      <c r="D636" s="52">
        <v>635</v>
      </c>
      <c r="F636" s="51" t="s">
        <v>6</v>
      </c>
      <c r="G636" s="51" t="s">
        <v>1472</v>
      </c>
      <c r="H636" s="51" t="s">
        <v>219</v>
      </c>
      <c r="K636" s="51" t="s">
        <v>5598</v>
      </c>
      <c r="L636" s="51" t="s">
        <v>237</v>
      </c>
      <c r="M636" s="51" t="s">
        <v>238</v>
      </c>
      <c r="O636" s="51" t="s">
        <v>5599</v>
      </c>
      <c r="P636" s="51" t="s">
        <v>5595</v>
      </c>
      <c r="Q636" s="52">
        <v>6500</v>
      </c>
      <c r="R636" s="52">
        <v>7150</v>
      </c>
      <c r="S636" s="51" t="s">
        <v>5600</v>
      </c>
      <c r="T636" s="51" t="s">
        <v>5601</v>
      </c>
      <c r="U636" s="51" t="s">
        <v>1244</v>
      </c>
      <c r="V636" s="51" t="s">
        <v>82</v>
      </c>
      <c r="Y636" s="49">
        <v>635</v>
      </c>
    </row>
    <row r="637" spans="1:25" x14ac:dyDescent="0.4">
      <c r="A637" s="46" t="str">
        <f>VLOOKUP(F637,M!$A$3:$B$32,2)</f>
        <v>物理</v>
      </c>
      <c r="B637" s="46" t="str">
        <f>IFERROR(IF(A637="","",A637&amp;COUNTIF(A$2:A637,A637)),"")</f>
        <v>物理34</v>
      </c>
      <c r="C637" s="51" t="s">
        <v>1457</v>
      </c>
      <c r="D637" s="52">
        <v>636</v>
      </c>
      <c r="F637" s="51" t="s">
        <v>6</v>
      </c>
      <c r="G637" s="51" t="s">
        <v>1472</v>
      </c>
      <c r="H637" s="51" t="s">
        <v>219</v>
      </c>
      <c r="K637" s="51" t="s">
        <v>236</v>
      </c>
      <c r="L637" s="51" t="s">
        <v>237</v>
      </c>
      <c r="M637" s="51" t="s">
        <v>238</v>
      </c>
      <c r="O637" s="51" t="s">
        <v>239</v>
      </c>
      <c r="P637" s="51" t="s">
        <v>240</v>
      </c>
      <c r="Q637" s="52">
        <v>8800</v>
      </c>
      <c r="R637" s="52">
        <v>9680</v>
      </c>
      <c r="S637" s="51" t="s">
        <v>241</v>
      </c>
      <c r="T637" s="51" t="s">
        <v>224</v>
      </c>
      <c r="U637" s="51" t="s">
        <v>242</v>
      </c>
      <c r="V637" s="51" t="s">
        <v>82</v>
      </c>
      <c r="Y637" s="49">
        <v>636</v>
      </c>
    </row>
    <row r="638" spans="1:25" x14ac:dyDescent="0.4">
      <c r="A638" s="46" t="str">
        <f>VLOOKUP(F638,M!$A$3:$B$32,2)</f>
        <v>物理</v>
      </c>
      <c r="B638" s="46" t="str">
        <f>IFERROR(IF(A638="","",A638&amp;COUNTIF(A$2:A638,A638)),"")</f>
        <v>物理35</v>
      </c>
      <c r="C638" s="51" t="s">
        <v>1457</v>
      </c>
      <c r="D638" s="52">
        <v>637</v>
      </c>
      <c r="F638" s="51" t="s">
        <v>6</v>
      </c>
      <c r="G638" s="51" t="s">
        <v>1472</v>
      </c>
      <c r="H638" s="51" t="s">
        <v>219</v>
      </c>
      <c r="K638" s="51" t="s">
        <v>5602</v>
      </c>
      <c r="L638" s="51" t="s">
        <v>244</v>
      </c>
      <c r="M638" s="51" t="s">
        <v>245</v>
      </c>
      <c r="O638" s="51" t="s">
        <v>5603</v>
      </c>
      <c r="P638" s="51" t="s">
        <v>5604</v>
      </c>
      <c r="Q638" s="52">
        <v>3700</v>
      </c>
      <c r="R638" s="52">
        <v>4070</v>
      </c>
      <c r="S638" s="51" t="s">
        <v>5605</v>
      </c>
      <c r="T638" s="51" t="s">
        <v>165</v>
      </c>
      <c r="U638" s="51" t="s">
        <v>1293</v>
      </c>
      <c r="V638" s="51" t="s">
        <v>82</v>
      </c>
      <c r="Y638" s="49">
        <v>637</v>
      </c>
    </row>
    <row r="639" spans="1:25" x14ac:dyDescent="0.4">
      <c r="A639" s="46" t="str">
        <f>VLOOKUP(F639,M!$A$3:$B$32,2)</f>
        <v>物理</v>
      </c>
      <c r="B639" s="46" t="str">
        <f>IFERROR(IF(A639="","",A639&amp;COUNTIF(A$2:A639,A639)),"")</f>
        <v>物理36</v>
      </c>
      <c r="C639" s="51" t="s">
        <v>1457</v>
      </c>
      <c r="D639" s="52">
        <v>638</v>
      </c>
      <c r="F639" s="51" t="s">
        <v>6</v>
      </c>
      <c r="G639" s="51" t="s">
        <v>1472</v>
      </c>
      <c r="H639" s="51" t="s">
        <v>219</v>
      </c>
      <c r="K639" s="51" t="s">
        <v>243</v>
      </c>
      <c r="L639" s="51" t="s">
        <v>244</v>
      </c>
      <c r="M639" s="51" t="s">
        <v>245</v>
      </c>
      <c r="O639" s="51" t="s">
        <v>246</v>
      </c>
      <c r="P639" s="51" t="s">
        <v>5606</v>
      </c>
      <c r="Q639" s="52">
        <v>4500</v>
      </c>
      <c r="R639" s="52">
        <v>4950</v>
      </c>
      <c r="S639" s="51" t="s">
        <v>247</v>
      </c>
      <c r="T639" s="51" t="s">
        <v>165</v>
      </c>
      <c r="U639" s="51" t="s">
        <v>248</v>
      </c>
      <c r="V639" s="51" t="s">
        <v>82</v>
      </c>
      <c r="Y639" s="49">
        <v>638</v>
      </c>
    </row>
    <row r="640" spans="1:25" x14ac:dyDescent="0.4">
      <c r="A640" s="46" t="str">
        <f>VLOOKUP(F640,M!$A$3:$B$32,2)</f>
        <v>化学</v>
      </c>
      <c r="B640" s="46" t="str">
        <f>IFERROR(IF(A640="","",A640&amp;COUNTIF(A$2:A640,A640)),"")</f>
        <v>化学11</v>
      </c>
      <c r="C640" s="51" t="s">
        <v>1457</v>
      </c>
      <c r="D640" s="52">
        <v>639</v>
      </c>
      <c r="F640" s="51" t="s">
        <v>8</v>
      </c>
      <c r="G640" s="51" t="s">
        <v>1524</v>
      </c>
      <c r="H640" s="51" t="s">
        <v>250</v>
      </c>
      <c r="K640" s="51" t="s">
        <v>1525</v>
      </c>
      <c r="L640" s="51" t="s">
        <v>1339</v>
      </c>
      <c r="M640" s="51" t="s">
        <v>1340</v>
      </c>
      <c r="O640" s="51" t="s">
        <v>1526</v>
      </c>
      <c r="P640" s="51" t="s">
        <v>1527</v>
      </c>
      <c r="Q640" s="52">
        <v>12000</v>
      </c>
      <c r="R640" s="52">
        <v>13200</v>
      </c>
      <c r="S640" s="51" t="s">
        <v>1528</v>
      </c>
      <c r="T640" s="51" t="s">
        <v>1529</v>
      </c>
      <c r="U640" s="51" t="s">
        <v>1530</v>
      </c>
      <c r="Y640" s="49">
        <v>639</v>
      </c>
    </row>
    <row r="641" spans="1:25" x14ac:dyDescent="0.4">
      <c r="A641" s="46" t="str">
        <f>VLOOKUP(F641,M!$A$3:$B$32,2)</f>
        <v>化学</v>
      </c>
      <c r="B641" s="46" t="str">
        <f>IFERROR(IF(A641="","",A641&amp;COUNTIF(A$2:A641,A641)),"")</f>
        <v>化学12</v>
      </c>
      <c r="C641" s="51" t="s">
        <v>1484</v>
      </c>
      <c r="D641" s="52">
        <v>640</v>
      </c>
      <c r="F641" s="51" t="s">
        <v>8</v>
      </c>
      <c r="G641" s="51" t="s">
        <v>1524</v>
      </c>
      <c r="H641" s="51" t="s">
        <v>250</v>
      </c>
      <c r="K641" s="51" t="s">
        <v>5607</v>
      </c>
      <c r="L641" s="51" t="s">
        <v>155</v>
      </c>
      <c r="M641" s="51" t="s">
        <v>156</v>
      </c>
      <c r="O641" s="51" t="s">
        <v>5608</v>
      </c>
      <c r="P641" s="51" t="s">
        <v>5609</v>
      </c>
      <c r="Q641" s="52">
        <v>2700</v>
      </c>
      <c r="R641" s="52">
        <v>2970</v>
      </c>
      <c r="S641" s="51" t="s">
        <v>5610</v>
      </c>
      <c r="T641" s="51" t="s">
        <v>224</v>
      </c>
      <c r="U641" s="51" t="s">
        <v>167</v>
      </c>
      <c r="V641" s="51" t="s">
        <v>82</v>
      </c>
      <c r="Y641" s="49">
        <v>640</v>
      </c>
    </row>
    <row r="642" spans="1:25" x14ac:dyDescent="0.4">
      <c r="A642" s="46" t="str">
        <f>VLOOKUP(F642,M!$A$3:$B$32,2)</f>
        <v>化学</v>
      </c>
      <c r="B642" s="46" t="str">
        <f>IFERROR(IF(A642="","",A642&amp;COUNTIF(A$2:A642,A642)),"")</f>
        <v>化学13</v>
      </c>
      <c r="C642" s="51" t="s">
        <v>1484</v>
      </c>
      <c r="D642" s="52">
        <v>641</v>
      </c>
      <c r="F642" s="51" t="s">
        <v>8</v>
      </c>
      <c r="G642" s="51" t="s">
        <v>1524</v>
      </c>
      <c r="H642" s="51" t="s">
        <v>250</v>
      </c>
      <c r="K642" s="51" t="s">
        <v>252</v>
      </c>
      <c r="L642" s="51" t="s">
        <v>131</v>
      </c>
      <c r="M642" s="51" t="s">
        <v>132</v>
      </c>
      <c r="O642" s="51" t="s">
        <v>253</v>
      </c>
      <c r="P642" s="51" t="s">
        <v>254</v>
      </c>
      <c r="Q642" s="52">
        <v>25000</v>
      </c>
      <c r="R642" s="52">
        <v>27500</v>
      </c>
      <c r="S642" s="51" t="s">
        <v>255</v>
      </c>
      <c r="T642" s="51" t="s">
        <v>172</v>
      </c>
      <c r="U642" s="51" t="s">
        <v>256</v>
      </c>
      <c r="V642" s="51" t="s">
        <v>82</v>
      </c>
      <c r="Y642" s="49">
        <v>641</v>
      </c>
    </row>
    <row r="643" spans="1:25" x14ac:dyDescent="0.4">
      <c r="A643" s="46" t="str">
        <f>VLOOKUP(F643,M!$A$3:$B$32,2)</f>
        <v>化学</v>
      </c>
      <c r="B643" s="46" t="str">
        <f>IFERROR(IF(A643="","",A643&amp;COUNTIF(A$2:A643,A643)),"")</f>
        <v>化学14</v>
      </c>
      <c r="C643" s="51" t="s">
        <v>1484</v>
      </c>
      <c r="D643" s="52">
        <v>642</v>
      </c>
      <c r="F643" s="51" t="s">
        <v>8</v>
      </c>
      <c r="G643" s="51" t="s">
        <v>1524</v>
      </c>
      <c r="H643" s="51" t="s">
        <v>250</v>
      </c>
      <c r="K643" s="51" t="s">
        <v>257</v>
      </c>
      <c r="L643" s="51" t="s">
        <v>131</v>
      </c>
      <c r="M643" s="51" t="s">
        <v>132</v>
      </c>
      <c r="O643" s="51" t="s">
        <v>258</v>
      </c>
      <c r="P643" s="51" t="s">
        <v>259</v>
      </c>
      <c r="Q643" s="52">
        <v>5500</v>
      </c>
      <c r="R643" s="52">
        <v>6050</v>
      </c>
      <c r="S643" s="51" t="s">
        <v>260</v>
      </c>
      <c r="T643" s="51" t="s">
        <v>127</v>
      </c>
      <c r="U643" s="51" t="s">
        <v>167</v>
      </c>
      <c r="V643" s="51" t="s">
        <v>82</v>
      </c>
      <c r="Y643" s="49">
        <v>642</v>
      </c>
    </row>
    <row r="644" spans="1:25" x14ac:dyDescent="0.4">
      <c r="A644" s="46" t="str">
        <f>VLOOKUP(F644,M!$A$3:$B$32,2)</f>
        <v>化学</v>
      </c>
      <c r="B644" s="46" t="str">
        <f>IFERROR(IF(A644="","",A644&amp;COUNTIF(A$2:A644,A644)),"")</f>
        <v>化学15</v>
      </c>
      <c r="C644" s="51" t="s">
        <v>1484</v>
      </c>
      <c r="D644" s="52">
        <v>643</v>
      </c>
      <c r="F644" s="51" t="s">
        <v>8</v>
      </c>
      <c r="G644" s="51" t="s">
        <v>1524</v>
      </c>
      <c r="H644" s="51" t="s">
        <v>250</v>
      </c>
      <c r="K644" s="51" t="s">
        <v>261</v>
      </c>
      <c r="L644" s="51" t="s">
        <v>131</v>
      </c>
      <c r="M644" s="51" t="s">
        <v>132</v>
      </c>
      <c r="O644" s="51" t="s">
        <v>262</v>
      </c>
      <c r="P644" s="51" t="s">
        <v>263</v>
      </c>
      <c r="Q644" s="52">
        <v>5500</v>
      </c>
      <c r="R644" s="52">
        <v>6050</v>
      </c>
      <c r="S644" s="51" t="s">
        <v>264</v>
      </c>
      <c r="T644" s="51" t="s">
        <v>127</v>
      </c>
      <c r="U644" s="51" t="s">
        <v>200</v>
      </c>
      <c r="V644" s="51" t="s">
        <v>82</v>
      </c>
      <c r="Y644" s="49">
        <v>643</v>
      </c>
    </row>
    <row r="645" spans="1:25" x14ac:dyDescent="0.4">
      <c r="A645" s="46" t="str">
        <f>VLOOKUP(F645,M!$A$3:$B$32,2)</f>
        <v>化学</v>
      </c>
      <c r="B645" s="46" t="str">
        <f>IFERROR(IF(A645="","",A645&amp;COUNTIF(A$2:A645,A645)),"")</f>
        <v>化学16</v>
      </c>
      <c r="C645" s="51" t="s">
        <v>1484</v>
      </c>
      <c r="D645" s="52">
        <v>644</v>
      </c>
      <c r="F645" s="51" t="s">
        <v>8</v>
      </c>
      <c r="G645" s="51" t="s">
        <v>1524</v>
      </c>
      <c r="H645" s="51" t="s">
        <v>250</v>
      </c>
      <c r="K645" s="51" t="s">
        <v>265</v>
      </c>
      <c r="L645" s="51" t="s">
        <v>131</v>
      </c>
      <c r="M645" s="51" t="s">
        <v>132</v>
      </c>
      <c r="O645" s="51" t="s">
        <v>266</v>
      </c>
      <c r="P645" s="51" t="s">
        <v>267</v>
      </c>
      <c r="Q645" s="52">
        <v>5500</v>
      </c>
      <c r="R645" s="52">
        <v>6050</v>
      </c>
      <c r="S645" s="51" t="s">
        <v>268</v>
      </c>
      <c r="T645" s="51" t="s">
        <v>172</v>
      </c>
      <c r="U645" s="51" t="s">
        <v>269</v>
      </c>
      <c r="V645" s="51" t="s">
        <v>82</v>
      </c>
      <c r="Y645" s="49">
        <v>644</v>
      </c>
    </row>
    <row r="646" spans="1:25" x14ac:dyDescent="0.4">
      <c r="A646" s="46" t="str">
        <f>VLOOKUP(F646,M!$A$3:$B$32,2)</f>
        <v>化学</v>
      </c>
      <c r="B646" s="46" t="str">
        <f>IFERROR(IF(A646="","",A646&amp;COUNTIF(A$2:A646,A646)),"")</f>
        <v>化学17</v>
      </c>
      <c r="C646" s="51" t="s">
        <v>1484</v>
      </c>
      <c r="D646" s="52">
        <v>645</v>
      </c>
      <c r="F646" s="51" t="s">
        <v>8</v>
      </c>
      <c r="G646" s="51" t="s">
        <v>1524</v>
      </c>
      <c r="H646" s="51" t="s">
        <v>250</v>
      </c>
      <c r="K646" s="51" t="s">
        <v>1537</v>
      </c>
      <c r="L646" s="51" t="s">
        <v>131</v>
      </c>
      <c r="M646" s="51" t="s">
        <v>132</v>
      </c>
      <c r="O646" s="51" t="s">
        <v>1538</v>
      </c>
      <c r="P646" s="51" t="s">
        <v>1539</v>
      </c>
      <c r="Q646" s="52">
        <v>5400</v>
      </c>
      <c r="R646" s="52">
        <v>5940</v>
      </c>
      <c r="S646" s="51" t="s">
        <v>1540</v>
      </c>
      <c r="T646" s="51" t="s">
        <v>1535</v>
      </c>
      <c r="U646" s="51" t="s">
        <v>269</v>
      </c>
      <c r="Y646" s="49">
        <v>645</v>
      </c>
    </row>
    <row r="647" spans="1:25" x14ac:dyDescent="0.4">
      <c r="A647" s="46" t="str">
        <f>VLOOKUP(F647,M!$A$3:$B$32,2)</f>
        <v>化学</v>
      </c>
      <c r="B647" s="46" t="str">
        <f>IFERROR(IF(A647="","",A647&amp;COUNTIF(A$2:A647,A647)),"")</f>
        <v>化学18</v>
      </c>
      <c r="C647" s="51" t="s">
        <v>1484</v>
      </c>
      <c r="D647" s="52">
        <v>646</v>
      </c>
      <c r="F647" s="51" t="s">
        <v>8</v>
      </c>
      <c r="G647" s="51" t="s">
        <v>1524</v>
      </c>
      <c r="H647" s="51" t="s">
        <v>250</v>
      </c>
      <c r="K647" s="51" t="s">
        <v>1541</v>
      </c>
      <c r="L647" s="51" t="s">
        <v>131</v>
      </c>
      <c r="M647" s="51" t="s">
        <v>132</v>
      </c>
      <c r="O647" s="51" t="s">
        <v>1542</v>
      </c>
      <c r="P647" s="51" t="s">
        <v>1543</v>
      </c>
      <c r="Q647" s="52">
        <v>3200</v>
      </c>
      <c r="R647" s="52">
        <v>3520</v>
      </c>
      <c r="S647" s="51" t="s">
        <v>1544</v>
      </c>
      <c r="T647" s="51" t="s">
        <v>1438</v>
      </c>
      <c r="U647" s="51" t="s">
        <v>182</v>
      </c>
      <c r="Y647" s="49">
        <v>646</v>
      </c>
    </row>
    <row r="648" spans="1:25" x14ac:dyDescent="0.4">
      <c r="A648" s="46" t="str">
        <f>VLOOKUP(F648,M!$A$3:$B$32,2)</f>
        <v>化学</v>
      </c>
      <c r="B648" s="46" t="str">
        <f>IFERROR(IF(A648="","",A648&amp;COUNTIF(A$2:A648,A648)),"")</f>
        <v>化学19</v>
      </c>
      <c r="C648" s="51" t="s">
        <v>1484</v>
      </c>
      <c r="D648" s="52">
        <v>647</v>
      </c>
      <c r="F648" s="51" t="s">
        <v>8</v>
      </c>
      <c r="G648" s="51" t="s">
        <v>1524</v>
      </c>
      <c r="H648" s="51" t="s">
        <v>250</v>
      </c>
      <c r="K648" s="51" t="s">
        <v>1545</v>
      </c>
      <c r="L648" s="51" t="s">
        <v>131</v>
      </c>
      <c r="M648" s="51" t="s">
        <v>132</v>
      </c>
      <c r="O648" s="51" t="s">
        <v>1546</v>
      </c>
      <c r="P648" s="51" t="s">
        <v>1547</v>
      </c>
      <c r="Q648" s="52">
        <v>9000</v>
      </c>
      <c r="R648" s="52">
        <v>9900</v>
      </c>
      <c r="S648" s="51" t="s">
        <v>1548</v>
      </c>
      <c r="T648" s="51" t="s">
        <v>1273</v>
      </c>
      <c r="U648" s="51" t="s">
        <v>661</v>
      </c>
      <c r="Y648" s="49">
        <v>647</v>
      </c>
    </row>
    <row r="649" spans="1:25" x14ac:dyDescent="0.4">
      <c r="A649" s="46" t="str">
        <f>VLOOKUP(F649,M!$A$3:$B$32,2)</f>
        <v>化学</v>
      </c>
      <c r="B649" s="46" t="str">
        <f>IFERROR(IF(A649="","",A649&amp;COUNTIF(A$2:A649,A649)),"")</f>
        <v>化学20</v>
      </c>
      <c r="C649" s="51" t="s">
        <v>1484</v>
      </c>
      <c r="D649" s="52">
        <v>648</v>
      </c>
      <c r="F649" s="51" t="s">
        <v>8</v>
      </c>
      <c r="G649" s="51" t="s">
        <v>1524</v>
      </c>
      <c r="H649" s="51" t="s">
        <v>250</v>
      </c>
      <c r="K649" s="51" t="s">
        <v>1550</v>
      </c>
      <c r="L649" s="51" t="s">
        <v>131</v>
      </c>
      <c r="M649" s="51" t="s">
        <v>132</v>
      </c>
      <c r="O649" s="51" t="s">
        <v>1551</v>
      </c>
      <c r="P649" s="51" t="s">
        <v>1552</v>
      </c>
      <c r="Q649" s="52">
        <v>5000</v>
      </c>
      <c r="R649" s="52">
        <v>5500</v>
      </c>
      <c r="S649" s="51" t="s">
        <v>1553</v>
      </c>
      <c r="T649" s="51" t="s">
        <v>1283</v>
      </c>
      <c r="U649" s="51" t="s">
        <v>225</v>
      </c>
      <c r="Y649" s="49">
        <v>648</v>
      </c>
    </row>
    <row r="650" spans="1:25" x14ac:dyDescent="0.4">
      <c r="A650" s="46" t="str">
        <f>VLOOKUP(F650,M!$A$3:$B$32,2)</f>
        <v>化学</v>
      </c>
      <c r="B650" s="46" t="str">
        <f>IFERROR(IF(A650="","",A650&amp;COUNTIF(A$2:A650,A650)),"")</f>
        <v>化学21</v>
      </c>
      <c r="C650" s="51" t="s">
        <v>1484</v>
      </c>
      <c r="D650" s="52">
        <v>649</v>
      </c>
      <c r="F650" s="51" t="s">
        <v>8</v>
      </c>
      <c r="G650" s="51" t="s">
        <v>1524</v>
      </c>
      <c r="H650" s="51" t="s">
        <v>250</v>
      </c>
      <c r="K650" s="51" t="s">
        <v>1556</v>
      </c>
      <c r="L650" s="51" t="s">
        <v>131</v>
      </c>
      <c r="M650" s="51" t="s">
        <v>132</v>
      </c>
      <c r="O650" s="51" t="s">
        <v>1557</v>
      </c>
      <c r="P650" s="51" t="s">
        <v>1558</v>
      </c>
      <c r="Q650" s="52">
        <v>5500</v>
      </c>
      <c r="R650" s="52">
        <v>6050</v>
      </c>
      <c r="S650" s="51" t="s">
        <v>1559</v>
      </c>
      <c r="T650" s="51" t="s">
        <v>1560</v>
      </c>
      <c r="U650" s="51" t="s">
        <v>1561</v>
      </c>
      <c r="Y650" s="49">
        <v>649</v>
      </c>
    </row>
    <row r="651" spans="1:25" x14ac:dyDescent="0.4">
      <c r="A651" s="46" t="str">
        <f>VLOOKUP(F651,M!$A$3:$B$32,2)</f>
        <v>化学</v>
      </c>
      <c r="B651" s="46" t="str">
        <f>IFERROR(IF(A651="","",A651&amp;COUNTIF(A$2:A651,A651)),"")</f>
        <v>化学22</v>
      </c>
      <c r="C651" s="51" t="s">
        <v>1484</v>
      </c>
      <c r="D651" s="52">
        <v>650</v>
      </c>
      <c r="F651" s="51" t="s">
        <v>8</v>
      </c>
      <c r="G651" s="51" t="s">
        <v>1524</v>
      </c>
      <c r="H651" s="51" t="s">
        <v>250</v>
      </c>
      <c r="K651" s="51" t="s">
        <v>5611</v>
      </c>
      <c r="L651" s="51" t="s">
        <v>244</v>
      </c>
      <c r="M651" s="51" t="s">
        <v>245</v>
      </c>
      <c r="O651" s="51" t="s">
        <v>5612</v>
      </c>
      <c r="P651" s="51" t="s">
        <v>5613</v>
      </c>
      <c r="Q651" s="52">
        <v>6600</v>
      </c>
      <c r="R651" s="52">
        <v>7260</v>
      </c>
      <c r="S651" s="51" t="s">
        <v>5614</v>
      </c>
      <c r="T651" s="51" t="s">
        <v>161</v>
      </c>
      <c r="U651" s="51" t="s">
        <v>5615</v>
      </c>
      <c r="V651" s="51" t="s">
        <v>82</v>
      </c>
      <c r="Y651" s="49">
        <v>650</v>
      </c>
    </row>
    <row r="652" spans="1:25" x14ac:dyDescent="0.4">
      <c r="A652" s="46" t="str">
        <f>VLOOKUP(F652,M!$A$3:$B$32,2)</f>
        <v>化学</v>
      </c>
      <c r="B652" s="46" t="str">
        <f>IFERROR(IF(A652="","",A652&amp;COUNTIF(A$2:A652,A652)),"")</f>
        <v>化学23</v>
      </c>
      <c r="C652" s="51" t="s">
        <v>1484</v>
      </c>
      <c r="D652" s="52">
        <v>651</v>
      </c>
      <c r="F652" s="51" t="s">
        <v>8</v>
      </c>
      <c r="G652" s="51" t="s">
        <v>1524</v>
      </c>
      <c r="H652" s="51" t="s">
        <v>250</v>
      </c>
      <c r="K652" s="51" t="s">
        <v>5616</v>
      </c>
      <c r="L652" s="51" t="s">
        <v>244</v>
      </c>
      <c r="M652" s="51" t="s">
        <v>245</v>
      </c>
      <c r="O652" s="51" t="s">
        <v>5617</v>
      </c>
      <c r="P652" s="51" t="s">
        <v>5613</v>
      </c>
      <c r="Q652" s="52">
        <v>6600</v>
      </c>
      <c r="R652" s="52">
        <v>7260</v>
      </c>
      <c r="S652" s="51" t="s">
        <v>5614</v>
      </c>
      <c r="T652" s="51" t="s">
        <v>166</v>
      </c>
      <c r="U652" s="51" t="s">
        <v>5618</v>
      </c>
      <c r="V652" s="51" t="s">
        <v>82</v>
      </c>
      <c r="Y652" s="49">
        <v>651</v>
      </c>
    </row>
    <row r="653" spans="1:25" x14ac:dyDescent="0.4">
      <c r="A653" s="46" t="str">
        <f>VLOOKUP(F653,M!$A$3:$B$32,2)</f>
        <v>化学</v>
      </c>
      <c r="B653" s="46" t="str">
        <f>IFERROR(IF(A653="","",A653&amp;COUNTIF(A$2:A653,A653)),"")</f>
        <v>化学24</v>
      </c>
      <c r="C653" s="51" t="s">
        <v>1484</v>
      </c>
      <c r="D653" s="52">
        <v>652</v>
      </c>
      <c r="F653" s="51" t="s">
        <v>8</v>
      </c>
      <c r="G653" s="51" t="s">
        <v>1524</v>
      </c>
      <c r="H653" s="51" t="s">
        <v>250</v>
      </c>
      <c r="K653" s="51" t="s">
        <v>5619</v>
      </c>
      <c r="L653" s="51" t="s">
        <v>244</v>
      </c>
      <c r="M653" s="51" t="s">
        <v>245</v>
      </c>
      <c r="O653" s="51" t="s">
        <v>5620</v>
      </c>
      <c r="P653" s="51" t="s">
        <v>5621</v>
      </c>
      <c r="Q653" s="52">
        <v>8900</v>
      </c>
      <c r="R653" s="52">
        <v>9790</v>
      </c>
      <c r="S653" s="51" t="s">
        <v>5622</v>
      </c>
      <c r="T653" s="51" t="s">
        <v>5392</v>
      </c>
      <c r="U653" s="51" t="s">
        <v>5623</v>
      </c>
      <c r="V653" s="51" t="s">
        <v>82</v>
      </c>
      <c r="Y653" s="49">
        <v>652</v>
      </c>
    </row>
    <row r="654" spans="1:25" x14ac:dyDescent="0.4">
      <c r="A654" s="46" t="str">
        <f>VLOOKUP(F654,M!$A$3:$B$32,2)</f>
        <v>化学</v>
      </c>
      <c r="B654" s="46" t="str">
        <f>IFERROR(IF(A654="","",A654&amp;COUNTIF(A$2:A654,A654)),"")</f>
        <v>化学25</v>
      </c>
      <c r="C654" s="51" t="s">
        <v>1484</v>
      </c>
      <c r="D654" s="52">
        <v>653</v>
      </c>
      <c r="F654" s="51" t="s">
        <v>8</v>
      </c>
      <c r="G654" s="51" t="s">
        <v>1524</v>
      </c>
      <c r="H654" s="51" t="s">
        <v>250</v>
      </c>
      <c r="K654" s="51" t="s">
        <v>270</v>
      </c>
      <c r="L654" s="51" t="s">
        <v>244</v>
      </c>
      <c r="M654" s="51" t="s">
        <v>245</v>
      </c>
      <c r="O654" s="51" t="s">
        <v>271</v>
      </c>
      <c r="P654" s="51" t="s">
        <v>5624</v>
      </c>
      <c r="Q654" s="52">
        <v>3200</v>
      </c>
      <c r="R654" s="52">
        <v>3520</v>
      </c>
      <c r="S654" s="51" t="s">
        <v>272</v>
      </c>
      <c r="T654" s="51" t="s">
        <v>273</v>
      </c>
      <c r="U654" s="51" t="s">
        <v>274</v>
      </c>
      <c r="V654" s="51" t="s">
        <v>82</v>
      </c>
      <c r="Y654" s="49">
        <v>653</v>
      </c>
    </row>
    <row r="655" spans="1:25" x14ac:dyDescent="0.4">
      <c r="A655" s="46" t="str">
        <f>VLOOKUP(F655,M!$A$3:$B$32,2)</f>
        <v>化学</v>
      </c>
      <c r="B655" s="46" t="str">
        <f>IFERROR(IF(A655="","",A655&amp;COUNTIF(A$2:A655,A655)),"")</f>
        <v>化学26</v>
      </c>
      <c r="C655" s="51" t="s">
        <v>1484</v>
      </c>
      <c r="D655" s="52">
        <v>654</v>
      </c>
      <c r="F655" s="51" t="s">
        <v>8</v>
      </c>
      <c r="G655" s="51" t="s">
        <v>1524</v>
      </c>
      <c r="H655" s="51" t="s">
        <v>250</v>
      </c>
      <c r="K655" s="51" t="s">
        <v>1562</v>
      </c>
      <c r="L655" s="51" t="s">
        <v>244</v>
      </c>
      <c r="M655" s="51" t="s">
        <v>245</v>
      </c>
      <c r="O655" s="51" t="s">
        <v>1563</v>
      </c>
      <c r="P655" s="51" t="s">
        <v>5625</v>
      </c>
      <c r="Q655" s="52">
        <v>4200</v>
      </c>
      <c r="R655" s="52">
        <v>4620</v>
      </c>
      <c r="S655" s="51" t="s">
        <v>1564</v>
      </c>
      <c r="T655" s="51" t="s">
        <v>1301</v>
      </c>
      <c r="U655" s="51" t="s">
        <v>230</v>
      </c>
      <c r="Y655" s="49">
        <v>654</v>
      </c>
    </row>
    <row r="656" spans="1:25" x14ac:dyDescent="0.4">
      <c r="A656" s="46" t="str">
        <f>VLOOKUP(F656,M!$A$3:$B$32,2)</f>
        <v>化学</v>
      </c>
      <c r="B656" s="46" t="str">
        <f>IFERROR(IF(A656="","",A656&amp;COUNTIF(A$2:A656,A656)),"")</f>
        <v>化学27</v>
      </c>
      <c r="C656" s="51" t="s">
        <v>1484</v>
      </c>
      <c r="D656" s="52">
        <v>655</v>
      </c>
      <c r="F656" s="51" t="s">
        <v>8</v>
      </c>
      <c r="G656" s="51" t="s">
        <v>1524</v>
      </c>
      <c r="H656" s="51" t="s">
        <v>250</v>
      </c>
      <c r="K656" s="51" t="s">
        <v>1565</v>
      </c>
      <c r="L656" s="51" t="s">
        <v>244</v>
      </c>
      <c r="M656" s="51" t="s">
        <v>245</v>
      </c>
      <c r="O656" s="51" t="s">
        <v>1566</v>
      </c>
      <c r="P656" s="51" t="s">
        <v>1567</v>
      </c>
      <c r="Q656" s="52">
        <v>4200</v>
      </c>
      <c r="R656" s="52">
        <v>4620</v>
      </c>
      <c r="S656" s="51" t="s">
        <v>1568</v>
      </c>
      <c r="T656" s="51" t="s">
        <v>1569</v>
      </c>
      <c r="U656" s="51" t="s">
        <v>1389</v>
      </c>
      <c r="Y656" s="49">
        <v>655</v>
      </c>
    </row>
    <row r="657" spans="1:25" x14ac:dyDescent="0.4">
      <c r="A657" s="46" t="str">
        <f>VLOOKUP(F657,M!$A$3:$B$32,2)</f>
        <v>化学</v>
      </c>
      <c r="B657" s="46" t="str">
        <f>IFERROR(IF(A657="","",A657&amp;COUNTIF(A$2:A657,A657)),"")</f>
        <v>化学28</v>
      </c>
      <c r="C657" s="51" t="s">
        <v>1523</v>
      </c>
      <c r="D657" s="52">
        <v>656</v>
      </c>
      <c r="F657" s="51" t="s">
        <v>8</v>
      </c>
      <c r="G657" s="51" t="s">
        <v>1524</v>
      </c>
      <c r="H657" s="51" t="s">
        <v>250</v>
      </c>
      <c r="K657" s="51" t="s">
        <v>1570</v>
      </c>
      <c r="L657" s="51" t="s">
        <v>244</v>
      </c>
      <c r="M657" s="51" t="s">
        <v>245</v>
      </c>
      <c r="O657" s="51" t="s">
        <v>1571</v>
      </c>
      <c r="P657" s="51" t="s">
        <v>1572</v>
      </c>
      <c r="Q657" s="52">
        <v>4200</v>
      </c>
      <c r="R657" s="52">
        <v>4620</v>
      </c>
      <c r="S657" s="51" t="s">
        <v>1573</v>
      </c>
      <c r="T657" s="51" t="s">
        <v>1574</v>
      </c>
      <c r="U657" s="51" t="s">
        <v>514</v>
      </c>
      <c r="Y657" s="49">
        <v>656</v>
      </c>
    </row>
    <row r="658" spans="1:25" x14ac:dyDescent="0.4">
      <c r="A658" s="46" t="str">
        <f>VLOOKUP(F658,M!$A$3:$B$32,2)</f>
        <v>化学</v>
      </c>
      <c r="B658" s="46" t="str">
        <f>IFERROR(IF(A658="","",A658&amp;COUNTIF(A$2:A658,A658)),"")</f>
        <v>化学29</v>
      </c>
      <c r="C658" s="51" t="s">
        <v>1523</v>
      </c>
      <c r="D658" s="52">
        <v>657</v>
      </c>
      <c r="F658" s="51" t="s">
        <v>8</v>
      </c>
      <c r="G658" s="51" t="s">
        <v>1524</v>
      </c>
      <c r="H658" s="51" t="s">
        <v>250</v>
      </c>
      <c r="K658" s="51" t="s">
        <v>5626</v>
      </c>
      <c r="L658" s="51" t="s">
        <v>382</v>
      </c>
      <c r="M658" s="51" t="s">
        <v>383</v>
      </c>
      <c r="O658" s="51" t="s">
        <v>5627</v>
      </c>
      <c r="P658" s="51" t="s">
        <v>5628</v>
      </c>
      <c r="Q658" s="52">
        <v>7500</v>
      </c>
      <c r="R658" s="52">
        <v>8250</v>
      </c>
      <c r="S658" s="51" t="s">
        <v>5629</v>
      </c>
      <c r="T658" s="51" t="s">
        <v>148</v>
      </c>
      <c r="U658" s="51" t="s">
        <v>4795</v>
      </c>
      <c r="V658" s="51" t="s">
        <v>82</v>
      </c>
      <c r="Y658" s="49">
        <v>657</v>
      </c>
    </row>
    <row r="659" spans="1:25" x14ac:dyDescent="0.4">
      <c r="A659" s="46" t="str">
        <f>VLOOKUP(F659,M!$A$3:$B$32,2)</f>
        <v>化学</v>
      </c>
      <c r="B659" s="46" t="str">
        <f>IFERROR(IF(A659="","",A659&amp;COUNTIF(A$2:A659,A659)),"")</f>
        <v>化学30</v>
      </c>
      <c r="C659" s="51" t="s">
        <v>1523</v>
      </c>
      <c r="D659" s="52">
        <v>658</v>
      </c>
      <c r="F659" s="51" t="s">
        <v>8</v>
      </c>
      <c r="G659" s="51" t="s">
        <v>1524</v>
      </c>
      <c r="H659" s="51" t="s">
        <v>250</v>
      </c>
      <c r="K659" s="51" t="s">
        <v>5630</v>
      </c>
      <c r="L659" s="51" t="s">
        <v>382</v>
      </c>
      <c r="M659" s="51" t="s">
        <v>383</v>
      </c>
      <c r="O659" s="51" t="s">
        <v>5631</v>
      </c>
      <c r="P659" s="51" t="s">
        <v>5632</v>
      </c>
      <c r="Q659" s="52">
        <v>5400</v>
      </c>
      <c r="R659" s="52">
        <v>5940</v>
      </c>
      <c r="S659" s="51" t="s">
        <v>5633</v>
      </c>
      <c r="T659" s="51" t="s">
        <v>102</v>
      </c>
      <c r="U659" s="51" t="s">
        <v>170</v>
      </c>
      <c r="V659" s="51" t="s">
        <v>82</v>
      </c>
      <c r="Y659" s="49">
        <v>658</v>
      </c>
    </row>
    <row r="660" spans="1:25" x14ac:dyDescent="0.4">
      <c r="A660" s="46" t="str">
        <f>VLOOKUP(F660,M!$A$3:$B$32,2)</f>
        <v>化学</v>
      </c>
      <c r="B660" s="46" t="str">
        <f>IFERROR(IF(A660="","",A660&amp;COUNTIF(A$2:A660,A660)),"")</f>
        <v>化学31</v>
      </c>
      <c r="C660" s="51" t="s">
        <v>1523</v>
      </c>
      <c r="D660" s="52">
        <v>659</v>
      </c>
      <c r="F660" s="51" t="s">
        <v>8</v>
      </c>
      <c r="G660" s="51" t="s">
        <v>1524</v>
      </c>
      <c r="H660" s="51" t="s">
        <v>250</v>
      </c>
      <c r="K660" s="51" t="s">
        <v>5634</v>
      </c>
      <c r="L660" s="51" t="s">
        <v>382</v>
      </c>
      <c r="M660" s="51" t="s">
        <v>383</v>
      </c>
      <c r="O660" s="51" t="s">
        <v>5635</v>
      </c>
      <c r="P660" s="51" t="s">
        <v>5636</v>
      </c>
      <c r="Q660" s="52">
        <v>11000</v>
      </c>
      <c r="R660" s="52">
        <v>12100</v>
      </c>
      <c r="S660" s="51" t="s">
        <v>5637</v>
      </c>
      <c r="T660" s="51" t="s">
        <v>127</v>
      </c>
      <c r="U660" s="51" t="s">
        <v>547</v>
      </c>
      <c r="V660" s="51" t="s">
        <v>82</v>
      </c>
      <c r="Y660" s="49">
        <v>659</v>
      </c>
    </row>
    <row r="661" spans="1:25" x14ac:dyDescent="0.4">
      <c r="A661" s="46" t="str">
        <f>VLOOKUP(F661,M!$A$3:$B$32,2)</f>
        <v>化学</v>
      </c>
      <c r="B661" s="46" t="str">
        <f>IFERROR(IF(A661="","",A661&amp;COUNTIF(A$2:A661,A661)),"")</f>
        <v>化学32</v>
      </c>
      <c r="C661" s="51" t="s">
        <v>1523</v>
      </c>
      <c r="D661" s="52">
        <v>660</v>
      </c>
      <c r="F661" s="51" t="s">
        <v>8</v>
      </c>
      <c r="G661" s="51" t="s">
        <v>1524</v>
      </c>
      <c r="H661" s="51" t="s">
        <v>250</v>
      </c>
      <c r="K661" s="51" t="s">
        <v>5638</v>
      </c>
      <c r="L661" s="51" t="s">
        <v>382</v>
      </c>
      <c r="M661" s="51" t="s">
        <v>383</v>
      </c>
      <c r="O661" s="51" t="s">
        <v>5639</v>
      </c>
      <c r="P661" s="51" t="s">
        <v>5640</v>
      </c>
      <c r="Q661" s="52">
        <v>20000</v>
      </c>
      <c r="R661" s="52">
        <v>22000</v>
      </c>
      <c r="S661" s="51" t="s">
        <v>5641</v>
      </c>
      <c r="T661" s="51" t="s">
        <v>127</v>
      </c>
      <c r="U661" s="51" t="s">
        <v>5642</v>
      </c>
      <c r="V661" s="51" t="s">
        <v>82</v>
      </c>
      <c r="Y661" s="49">
        <v>660</v>
      </c>
    </row>
    <row r="662" spans="1:25" x14ac:dyDescent="0.4">
      <c r="A662" s="46" t="str">
        <f>VLOOKUP(F662,M!$A$3:$B$32,2)</f>
        <v>化学</v>
      </c>
      <c r="B662" s="46" t="str">
        <f>IFERROR(IF(A662="","",A662&amp;COUNTIF(A$2:A662,A662)),"")</f>
        <v>化学33</v>
      </c>
      <c r="C662" s="51" t="s">
        <v>1523</v>
      </c>
      <c r="D662" s="52">
        <v>661</v>
      </c>
      <c r="F662" s="51" t="s">
        <v>8</v>
      </c>
      <c r="G662" s="51" t="s">
        <v>1524</v>
      </c>
      <c r="H662" s="51" t="s">
        <v>250</v>
      </c>
      <c r="K662" s="51" t="s">
        <v>5643</v>
      </c>
      <c r="L662" s="51" t="s">
        <v>382</v>
      </c>
      <c r="M662" s="51" t="s">
        <v>383</v>
      </c>
      <c r="O662" s="51" t="s">
        <v>5644</v>
      </c>
      <c r="P662" s="51" t="s">
        <v>5640</v>
      </c>
      <c r="Q662" s="52">
        <v>20000</v>
      </c>
      <c r="R662" s="52">
        <v>22000</v>
      </c>
      <c r="S662" s="51" t="s">
        <v>5641</v>
      </c>
      <c r="T662" s="51" t="s">
        <v>127</v>
      </c>
      <c r="U662" s="51" t="s">
        <v>5645</v>
      </c>
      <c r="V662" s="51" t="s">
        <v>82</v>
      </c>
      <c r="Y662" s="49">
        <v>661</v>
      </c>
    </row>
    <row r="663" spans="1:25" x14ac:dyDescent="0.4">
      <c r="A663" s="46" t="str">
        <f>VLOOKUP(F663,M!$A$3:$B$32,2)</f>
        <v>化学</v>
      </c>
      <c r="B663" s="46" t="str">
        <f>IFERROR(IF(A663="","",A663&amp;COUNTIF(A$2:A663,A663)),"")</f>
        <v>化学34</v>
      </c>
      <c r="C663" s="51" t="s">
        <v>1523</v>
      </c>
      <c r="D663" s="52">
        <v>662</v>
      </c>
      <c r="F663" s="51" t="s">
        <v>8</v>
      </c>
      <c r="G663" s="51" t="s">
        <v>1524</v>
      </c>
      <c r="H663" s="51" t="s">
        <v>250</v>
      </c>
      <c r="K663" s="51" t="s">
        <v>1578</v>
      </c>
      <c r="L663" s="51" t="s">
        <v>382</v>
      </c>
      <c r="M663" s="51" t="s">
        <v>383</v>
      </c>
      <c r="O663" s="51" t="s">
        <v>1579</v>
      </c>
      <c r="P663" s="51" t="s">
        <v>1580</v>
      </c>
      <c r="Q663" s="52">
        <v>45000</v>
      </c>
      <c r="R663" s="52">
        <v>49500</v>
      </c>
      <c r="S663" s="51" t="s">
        <v>1581</v>
      </c>
      <c r="T663" s="51" t="s">
        <v>1582</v>
      </c>
      <c r="U663" s="51" t="s">
        <v>1583</v>
      </c>
      <c r="V663" s="51" t="s">
        <v>82</v>
      </c>
      <c r="Y663" s="49">
        <v>662</v>
      </c>
    </row>
    <row r="664" spans="1:25" x14ac:dyDescent="0.4">
      <c r="A664" s="46" t="str">
        <f>VLOOKUP(F664,M!$A$3:$B$32,2)</f>
        <v>地球科学</v>
      </c>
      <c r="B664" s="46" t="str">
        <f>IFERROR(IF(A664="","",A664&amp;COUNTIF(A$2:A664,A664)),"")</f>
        <v>地球科学8</v>
      </c>
      <c r="C664" s="51" t="s">
        <v>1523</v>
      </c>
      <c r="D664" s="52">
        <v>663</v>
      </c>
      <c r="F664" s="51" t="s">
        <v>10</v>
      </c>
      <c r="G664" s="51" t="s">
        <v>1587</v>
      </c>
      <c r="H664" s="51" t="s">
        <v>275</v>
      </c>
      <c r="K664" s="51" t="s">
        <v>5646</v>
      </c>
      <c r="L664" s="51" t="s">
        <v>155</v>
      </c>
      <c r="M664" s="51" t="s">
        <v>156</v>
      </c>
      <c r="O664" s="51" t="s">
        <v>5647</v>
      </c>
      <c r="P664" s="51" t="s">
        <v>5648</v>
      </c>
      <c r="Q664" s="52">
        <v>3000</v>
      </c>
      <c r="R664" s="52">
        <v>3300</v>
      </c>
      <c r="S664" s="51" t="s">
        <v>5649</v>
      </c>
      <c r="T664" s="51" t="s">
        <v>224</v>
      </c>
      <c r="U664" s="51" t="s">
        <v>975</v>
      </c>
      <c r="V664" s="51" t="s">
        <v>82</v>
      </c>
      <c r="Y664" s="49">
        <v>663</v>
      </c>
    </row>
    <row r="665" spans="1:25" x14ac:dyDescent="0.4">
      <c r="A665" s="46" t="str">
        <f>VLOOKUP(F665,M!$A$3:$B$32,2)</f>
        <v>地球科学</v>
      </c>
      <c r="B665" s="46" t="str">
        <f>IFERROR(IF(A665="","",A665&amp;COUNTIF(A$2:A665,A665)),"")</f>
        <v>地球科学9</v>
      </c>
      <c r="C665" s="51" t="s">
        <v>1523</v>
      </c>
      <c r="D665" s="52">
        <v>664</v>
      </c>
      <c r="F665" s="51" t="s">
        <v>10</v>
      </c>
      <c r="G665" s="51" t="s">
        <v>1587</v>
      </c>
      <c r="H665" s="51" t="s">
        <v>275</v>
      </c>
      <c r="K665" s="51" t="s">
        <v>5650</v>
      </c>
      <c r="L665" s="51" t="s">
        <v>105</v>
      </c>
      <c r="M665" s="51" t="s">
        <v>106</v>
      </c>
      <c r="O665" s="51" t="s">
        <v>5651</v>
      </c>
      <c r="P665" s="51" t="s">
        <v>5652</v>
      </c>
      <c r="Q665" s="52">
        <v>6500</v>
      </c>
      <c r="R665" s="52">
        <v>7150</v>
      </c>
      <c r="S665" s="51" t="s">
        <v>5653</v>
      </c>
      <c r="T665" s="51" t="s">
        <v>5540</v>
      </c>
      <c r="U665" s="51" t="s">
        <v>1236</v>
      </c>
      <c r="V665" s="51" t="s">
        <v>82</v>
      </c>
      <c r="Y665" s="49">
        <v>664</v>
      </c>
    </row>
    <row r="666" spans="1:25" x14ac:dyDescent="0.4">
      <c r="A666" s="46" t="str">
        <f>VLOOKUP(F666,M!$A$3:$B$32,2)</f>
        <v>地球科学</v>
      </c>
      <c r="B666" s="46" t="str">
        <f>IFERROR(IF(A666="","",A666&amp;COUNTIF(A$2:A666,A666)),"")</f>
        <v>地球科学10</v>
      </c>
      <c r="C666" s="51" t="s">
        <v>1523</v>
      </c>
      <c r="D666" s="52">
        <v>665</v>
      </c>
      <c r="F666" s="51" t="s">
        <v>10</v>
      </c>
      <c r="G666" s="51" t="s">
        <v>1587</v>
      </c>
      <c r="H666" s="51" t="s">
        <v>275</v>
      </c>
      <c r="K666" s="51" t="s">
        <v>276</v>
      </c>
      <c r="L666" s="51" t="s">
        <v>105</v>
      </c>
      <c r="M666" s="51" t="s">
        <v>106</v>
      </c>
      <c r="O666" s="51" t="s">
        <v>277</v>
      </c>
      <c r="P666" s="51" t="s">
        <v>278</v>
      </c>
      <c r="Q666" s="52">
        <v>6000</v>
      </c>
      <c r="R666" s="52">
        <v>6600</v>
      </c>
      <c r="S666" s="51" t="s">
        <v>279</v>
      </c>
      <c r="T666" s="51" t="s">
        <v>172</v>
      </c>
      <c r="U666" s="51" t="s">
        <v>280</v>
      </c>
      <c r="V666" s="51" t="s">
        <v>82</v>
      </c>
      <c r="Y666" s="49">
        <v>665</v>
      </c>
    </row>
    <row r="667" spans="1:25" x14ac:dyDescent="0.4">
      <c r="A667" s="46" t="str">
        <f>VLOOKUP(F667,M!$A$3:$B$32,2)</f>
        <v>地球科学</v>
      </c>
      <c r="B667" s="46" t="str">
        <f>IFERROR(IF(A667="","",A667&amp;COUNTIF(A$2:A667,A667)),"")</f>
        <v>地球科学11</v>
      </c>
      <c r="C667" s="51" t="s">
        <v>1523</v>
      </c>
      <c r="D667" s="52">
        <v>666</v>
      </c>
      <c r="F667" s="51" t="s">
        <v>10</v>
      </c>
      <c r="G667" s="51" t="s">
        <v>1587</v>
      </c>
      <c r="H667" s="51" t="s">
        <v>275</v>
      </c>
      <c r="K667" s="51" t="s">
        <v>1588</v>
      </c>
      <c r="L667" s="51" t="s">
        <v>105</v>
      </c>
      <c r="M667" s="51" t="s">
        <v>106</v>
      </c>
      <c r="O667" s="51" t="s">
        <v>1589</v>
      </c>
      <c r="P667" s="51" t="s">
        <v>1590</v>
      </c>
      <c r="Q667" s="52">
        <v>7500</v>
      </c>
      <c r="R667" s="52">
        <v>8250</v>
      </c>
      <c r="S667" s="51" t="s">
        <v>1591</v>
      </c>
      <c r="T667" s="51" t="s">
        <v>1592</v>
      </c>
      <c r="U667" s="51" t="s">
        <v>1593</v>
      </c>
      <c r="Y667" s="49">
        <v>666</v>
      </c>
    </row>
    <row r="668" spans="1:25" x14ac:dyDescent="0.4">
      <c r="A668" s="46" t="str">
        <f>VLOOKUP(F668,M!$A$3:$B$32,2)</f>
        <v>地球科学</v>
      </c>
      <c r="B668" s="46" t="str">
        <f>IFERROR(IF(A668="","",A668&amp;COUNTIF(A$2:A668,A668)),"")</f>
        <v>地球科学12</v>
      </c>
      <c r="C668" s="51" t="s">
        <v>1523</v>
      </c>
      <c r="D668" s="52">
        <v>667</v>
      </c>
      <c r="F668" s="51" t="s">
        <v>10</v>
      </c>
      <c r="G668" s="51" t="s">
        <v>1587</v>
      </c>
      <c r="H668" s="51" t="s">
        <v>275</v>
      </c>
      <c r="K668" s="51" t="s">
        <v>5654</v>
      </c>
      <c r="L668" s="51" t="s">
        <v>131</v>
      </c>
      <c r="M668" s="51" t="s">
        <v>132</v>
      </c>
      <c r="O668" s="51" t="s">
        <v>5655</v>
      </c>
      <c r="P668" s="51" t="s">
        <v>5656</v>
      </c>
      <c r="Q668" s="52">
        <v>5900</v>
      </c>
      <c r="R668" s="52">
        <v>6490</v>
      </c>
      <c r="S668" s="51" t="s">
        <v>5657</v>
      </c>
      <c r="T668" s="51" t="s">
        <v>472</v>
      </c>
      <c r="U668" s="51" t="s">
        <v>164</v>
      </c>
      <c r="V668" s="51" t="s">
        <v>82</v>
      </c>
      <c r="Y668" s="49">
        <v>667</v>
      </c>
    </row>
    <row r="669" spans="1:25" x14ac:dyDescent="0.4">
      <c r="A669" s="46" t="str">
        <f>VLOOKUP(F669,M!$A$3:$B$32,2)</f>
        <v>地球科学</v>
      </c>
      <c r="B669" s="46" t="str">
        <f>IFERROR(IF(A669="","",A669&amp;COUNTIF(A$2:A669,A669)),"")</f>
        <v>地球科学13</v>
      </c>
      <c r="C669" s="51" t="s">
        <v>1523</v>
      </c>
      <c r="D669" s="52">
        <v>668</v>
      </c>
      <c r="F669" s="51" t="s">
        <v>10</v>
      </c>
      <c r="G669" s="51" t="s">
        <v>1587</v>
      </c>
      <c r="H669" s="51" t="s">
        <v>275</v>
      </c>
      <c r="K669" s="51" t="s">
        <v>5658</v>
      </c>
      <c r="L669" s="51" t="s">
        <v>412</v>
      </c>
      <c r="M669" s="51" t="s">
        <v>413</v>
      </c>
      <c r="O669" s="51" t="s">
        <v>5659</v>
      </c>
      <c r="P669" s="51" t="s">
        <v>5660</v>
      </c>
      <c r="Q669" s="52">
        <v>15000</v>
      </c>
      <c r="R669" s="52">
        <v>16500</v>
      </c>
      <c r="S669" s="51" t="s">
        <v>5661</v>
      </c>
      <c r="T669" s="51" t="s">
        <v>2002</v>
      </c>
      <c r="U669" s="51" t="s">
        <v>5662</v>
      </c>
      <c r="V669" s="51" t="s">
        <v>82</v>
      </c>
      <c r="Y669" s="49">
        <v>668</v>
      </c>
    </row>
    <row r="670" spans="1:25" x14ac:dyDescent="0.4">
      <c r="A670" s="46" t="str">
        <f>VLOOKUP(F670,M!$A$3:$B$32,2)</f>
        <v>地球科学</v>
      </c>
      <c r="B670" s="46" t="str">
        <f>IFERROR(IF(A670="","",A670&amp;COUNTIF(A$2:A670,A670)),"")</f>
        <v>地球科学14</v>
      </c>
      <c r="C670" s="51" t="s">
        <v>1523</v>
      </c>
      <c r="D670" s="52">
        <v>669</v>
      </c>
      <c r="F670" s="51" t="s">
        <v>10</v>
      </c>
      <c r="G670" s="51" t="s">
        <v>1587</v>
      </c>
      <c r="H670" s="51" t="s">
        <v>275</v>
      </c>
      <c r="K670" s="51" t="s">
        <v>5663</v>
      </c>
      <c r="L670" s="51" t="s">
        <v>412</v>
      </c>
      <c r="M670" s="51" t="s">
        <v>413</v>
      </c>
      <c r="O670" s="51" t="s">
        <v>5664</v>
      </c>
      <c r="P670" s="51" t="s">
        <v>5665</v>
      </c>
      <c r="Q670" s="52">
        <v>28000</v>
      </c>
      <c r="R670" s="52">
        <v>30800</v>
      </c>
      <c r="S670" s="51" t="s">
        <v>5666</v>
      </c>
      <c r="T670" s="51" t="s">
        <v>5667</v>
      </c>
      <c r="U670" s="51" t="s">
        <v>2912</v>
      </c>
      <c r="V670" s="51" t="s">
        <v>82</v>
      </c>
      <c r="Y670" s="49">
        <v>669</v>
      </c>
    </row>
    <row r="671" spans="1:25" x14ac:dyDescent="0.4">
      <c r="A671" s="46" t="str">
        <f>VLOOKUP(F671,M!$A$3:$B$32,2)</f>
        <v>地球科学</v>
      </c>
      <c r="B671" s="46" t="str">
        <f>IFERROR(IF(A671="","",A671&amp;COUNTIF(A$2:A671,A671)),"")</f>
        <v>地球科学15</v>
      </c>
      <c r="C671" s="51" t="s">
        <v>1554</v>
      </c>
      <c r="D671" s="52">
        <v>670</v>
      </c>
      <c r="F671" s="51" t="s">
        <v>10</v>
      </c>
      <c r="G671" s="51" t="s">
        <v>1587</v>
      </c>
      <c r="H671" s="51" t="s">
        <v>275</v>
      </c>
      <c r="K671" s="51" t="s">
        <v>1595</v>
      </c>
      <c r="L671" s="51" t="s">
        <v>412</v>
      </c>
      <c r="M671" s="51" t="s">
        <v>413</v>
      </c>
      <c r="O671" s="51" t="s">
        <v>1596</v>
      </c>
      <c r="P671" s="51" t="s">
        <v>1597</v>
      </c>
      <c r="Q671" s="52">
        <v>12000</v>
      </c>
      <c r="R671" s="52">
        <v>13200</v>
      </c>
      <c r="S671" s="51" t="s">
        <v>1598</v>
      </c>
      <c r="T671" s="51" t="s">
        <v>1599</v>
      </c>
      <c r="U671" s="51" t="s">
        <v>1600</v>
      </c>
      <c r="V671" s="51" t="s">
        <v>82</v>
      </c>
      <c r="Y671" s="49">
        <v>670</v>
      </c>
    </row>
    <row r="672" spans="1:25" x14ac:dyDescent="0.4">
      <c r="A672" s="46" t="str">
        <f>VLOOKUP(F672,M!$A$3:$B$32,2)</f>
        <v>地球科学</v>
      </c>
      <c r="B672" s="46" t="str">
        <f>IFERROR(IF(A672="","",A672&amp;COUNTIF(A$2:A672,A672)),"")</f>
        <v>地球科学16</v>
      </c>
      <c r="C672" s="51" t="s">
        <v>1554</v>
      </c>
      <c r="D672" s="52">
        <v>671</v>
      </c>
      <c r="F672" s="51" t="s">
        <v>10</v>
      </c>
      <c r="G672" s="51" t="s">
        <v>1587</v>
      </c>
      <c r="H672" s="51" t="s">
        <v>275</v>
      </c>
      <c r="K672" s="51" t="s">
        <v>1601</v>
      </c>
      <c r="L672" s="51" t="s">
        <v>412</v>
      </c>
      <c r="M672" s="51" t="s">
        <v>413</v>
      </c>
      <c r="O672" s="51" t="s">
        <v>1602</v>
      </c>
      <c r="P672" s="51" t="s">
        <v>1603</v>
      </c>
      <c r="Q672" s="52">
        <v>9800</v>
      </c>
      <c r="R672" s="52">
        <v>10780</v>
      </c>
      <c r="S672" s="51" t="s">
        <v>1604</v>
      </c>
      <c r="T672" s="51" t="s">
        <v>1605</v>
      </c>
      <c r="U672" s="51" t="s">
        <v>1606</v>
      </c>
      <c r="V672" s="51" t="s">
        <v>82</v>
      </c>
      <c r="Y672" s="49">
        <v>671</v>
      </c>
    </row>
    <row r="673" spans="1:25" x14ac:dyDescent="0.4">
      <c r="A673" s="46" t="str">
        <f>VLOOKUP(F673,M!$A$3:$B$32,2)</f>
        <v>地球科学</v>
      </c>
      <c r="B673" s="46" t="str">
        <f>IFERROR(IF(A673="","",A673&amp;COUNTIF(A$2:A673,A673)),"")</f>
        <v>地球科学17</v>
      </c>
      <c r="C673" s="51" t="s">
        <v>1554</v>
      </c>
      <c r="D673" s="52">
        <v>672</v>
      </c>
      <c r="F673" s="51" t="s">
        <v>10</v>
      </c>
      <c r="G673" s="51" t="s">
        <v>1587</v>
      </c>
      <c r="H673" s="51" t="s">
        <v>275</v>
      </c>
      <c r="K673" s="51" t="s">
        <v>1607</v>
      </c>
      <c r="L673" s="51" t="s">
        <v>244</v>
      </c>
      <c r="M673" s="51" t="s">
        <v>245</v>
      </c>
      <c r="O673" s="51" t="s">
        <v>1608</v>
      </c>
      <c r="P673" s="51" t="s">
        <v>1609</v>
      </c>
      <c r="Q673" s="52">
        <v>4900</v>
      </c>
      <c r="R673" s="52">
        <v>5390</v>
      </c>
      <c r="S673" s="51" t="s">
        <v>1610</v>
      </c>
      <c r="T673" s="51" t="s">
        <v>1250</v>
      </c>
      <c r="U673" s="51" t="s">
        <v>1611</v>
      </c>
      <c r="Y673" s="49">
        <v>672</v>
      </c>
    </row>
    <row r="674" spans="1:25" x14ac:dyDescent="0.4">
      <c r="A674" s="46" t="str">
        <f>VLOOKUP(F674,M!$A$3:$B$32,2)</f>
        <v>地球科学</v>
      </c>
      <c r="B674" s="46" t="str">
        <f>IFERROR(IF(A674="","",A674&amp;COUNTIF(A$2:A674,A674)),"")</f>
        <v>地球科学18</v>
      </c>
      <c r="C674" s="51" t="s">
        <v>1554</v>
      </c>
      <c r="D674" s="52">
        <v>673</v>
      </c>
      <c r="F674" s="51" t="s">
        <v>10</v>
      </c>
      <c r="G674" s="51" t="s">
        <v>1587</v>
      </c>
      <c r="H674" s="51" t="s">
        <v>275</v>
      </c>
      <c r="K674" s="51" t="s">
        <v>1612</v>
      </c>
      <c r="L674" s="51" t="s">
        <v>309</v>
      </c>
      <c r="M674" s="51" t="s">
        <v>310</v>
      </c>
      <c r="O674" s="51" t="s">
        <v>1613</v>
      </c>
      <c r="P674" s="51" t="s">
        <v>1614</v>
      </c>
      <c r="Q674" s="52">
        <v>5800</v>
      </c>
      <c r="R674" s="52">
        <v>6380</v>
      </c>
      <c r="S674" s="51" t="s">
        <v>1615</v>
      </c>
      <c r="T674" s="51" t="s">
        <v>1394</v>
      </c>
      <c r="U674" s="51" t="s">
        <v>1617</v>
      </c>
      <c r="Y674" s="49">
        <v>673</v>
      </c>
    </row>
    <row r="675" spans="1:25" x14ac:dyDescent="0.4">
      <c r="A675" s="46" t="str">
        <f>VLOOKUP(F675,M!$A$3:$B$32,2)</f>
        <v>地球科学</v>
      </c>
      <c r="B675" s="46" t="str">
        <f>IFERROR(IF(A675="","",A675&amp;COUNTIF(A$2:A675,A675)),"")</f>
        <v>地球科学19</v>
      </c>
      <c r="C675" s="51" t="s">
        <v>1554</v>
      </c>
      <c r="D675" s="52">
        <v>674</v>
      </c>
      <c r="F675" s="51" t="s">
        <v>10</v>
      </c>
      <c r="G675" s="51" t="s">
        <v>1587</v>
      </c>
      <c r="H675" s="51" t="s">
        <v>275</v>
      </c>
      <c r="K675" s="51" t="s">
        <v>5668</v>
      </c>
      <c r="L675" s="51" t="s">
        <v>382</v>
      </c>
      <c r="M675" s="51" t="s">
        <v>383</v>
      </c>
      <c r="O675" s="51" t="s">
        <v>5669</v>
      </c>
      <c r="P675" s="51" t="s">
        <v>5670</v>
      </c>
      <c r="Q675" s="52">
        <v>24000</v>
      </c>
      <c r="R675" s="52">
        <v>26400</v>
      </c>
      <c r="S675" s="51" t="s">
        <v>5671</v>
      </c>
      <c r="T675" s="51" t="s">
        <v>1243</v>
      </c>
      <c r="U675" s="51" t="s">
        <v>2099</v>
      </c>
      <c r="V675" s="51" t="s">
        <v>82</v>
      </c>
      <c r="Y675" s="49">
        <v>674</v>
      </c>
    </row>
    <row r="676" spans="1:25" x14ac:dyDescent="0.4">
      <c r="A676" s="46" t="str">
        <f>VLOOKUP(F676,M!$A$3:$B$32,2)</f>
        <v>生物</v>
      </c>
      <c r="B676" s="46" t="str">
        <f>IFERROR(IF(A676="","",A676&amp;COUNTIF(A$2:A676,A676)),"")</f>
        <v>生物14</v>
      </c>
      <c r="C676" s="51" t="s">
        <v>1554</v>
      </c>
      <c r="D676" s="52">
        <v>675</v>
      </c>
      <c r="F676" s="51" t="s">
        <v>12</v>
      </c>
      <c r="G676" s="51" t="s">
        <v>1619</v>
      </c>
      <c r="H676" s="51" t="s">
        <v>283</v>
      </c>
      <c r="K676" s="51" t="s">
        <v>284</v>
      </c>
      <c r="L676" s="51" t="s">
        <v>87</v>
      </c>
      <c r="M676" s="51" t="s">
        <v>88</v>
      </c>
      <c r="O676" s="51" t="s">
        <v>285</v>
      </c>
      <c r="P676" s="51" t="s">
        <v>5672</v>
      </c>
      <c r="Q676" s="52">
        <v>12000</v>
      </c>
      <c r="R676" s="52">
        <v>13200</v>
      </c>
      <c r="S676" s="51" t="s">
        <v>286</v>
      </c>
      <c r="T676" s="51" t="s">
        <v>110</v>
      </c>
      <c r="U676" s="51" t="s">
        <v>287</v>
      </c>
      <c r="V676" s="51" t="s">
        <v>82</v>
      </c>
      <c r="Y676" s="49">
        <v>675</v>
      </c>
    </row>
    <row r="677" spans="1:25" x14ac:dyDescent="0.4">
      <c r="A677" s="46" t="str">
        <f>VLOOKUP(F677,M!$A$3:$B$32,2)</f>
        <v>生物</v>
      </c>
      <c r="B677" s="46" t="str">
        <f>IFERROR(IF(A677="","",A677&amp;COUNTIF(A$2:A677,A677)),"")</f>
        <v>生物15</v>
      </c>
      <c r="C677" s="51" t="s">
        <v>1554</v>
      </c>
      <c r="D677" s="52">
        <v>676</v>
      </c>
      <c r="F677" s="51" t="s">
        <v>12</v>
      </c>
      <c r="G677" s="51" t="s">
        <v>1619</v>
      </c>
      <c r="H677" s="51" t="s">
        <v>283</v>
      </c>
      <c r="K677" s="51" t="s">
        <v>288</v>
      </c>
      <c r="L677" s="51" t="s">
        <v>87</v>
      </c>
      <c r="M677" s="51" t="s">
        <v>88</v>
      </c>
      <c r="O677" s="51" t="s">
        <v>289</v>
      </c>
      <c r="P677" s="51" t="s">
        <v>290</v>
      </c>
      <c r="Q677" s="52">
        <v>7500</v>
      </c>
      <c r="R677" s="52">
        <v>8250</v>
      </c>
      <c r="S677" s="51" t="s">
        <v>291</v>
      </c>
      <c r="T677" s="51" t="s">
        <v>173</v>
      </c>
      <c r="U677" s="51" t="s">
        <v>111</v>
      </c>
      <c r="V677" s="51" t="s">
        <v>82</v>
      </c>
      <c r="Y677" s="49">
        <v>676</v>
      </c>
    </row>
    <row r="678" spans="1:25" x14ac:dyDescent="0.4">
      <c r="A678" s="46" t="str">
        <f>VLOOKUP(F678,M!$A$3:$B$32,2)</f>
        <v>生物</v>
      </c>
      <c r="B678" s="46" t="str">
        <f>IFERROR(IF(A678="","",A678&amp;COUNTIF(A$2:A678,A678)),"")</f>
        <v>生物16</v>
      </c>
      <c r="C678" s="51" t="s">
        <v>1554</v>
      </c>
      <c r="D678" s="52">
        <v>677</v>
      </c>
      <c r="F678" s="51" t="s">
        <v>12</v>
      </c>
      <c r="G678" s="51" t="s">
        <v>1619</v>
      </c>
      <c r="H678" s="51" t="s">
        <v>283</v>
      </c>
      <c r="K678" s="51" t="s">
        <v>292</v>
      </c>
      <c r="L678" s="51" t="s">
        <v>87</v>
      </c>
      <c r="M678" s="51" t="s">
        <v>88</v>
      </c>
      <c r="O678" s="51" t="s">
        <v>293</v>
      </c>
      <c r="P678" s="51" t="s">
        <v>294</v>
      </c>
      <c r="Q678" s="52">
        <v>13000</v>
      </c>
      <c r="R678" s="52">
        <v>14300</v>
      </c>
      <c r="S678" s="51" t="s">
        <v>295</v>
      </c>
      <c r="T678" s="51" t="s">
        <v>173</v>
      </c>
      <c r="U678" s="51" t="s">
        <v>103</v>
      </c>
      <c r="V678" s="51" t="s">
        <v>82</v>
      </c>
      <c r="Y678" s="49">
        <v>677</v>
      </c>
    </row>
    <row r="679" spans="1:25" x14ac:dyDescent="0.4">
      <c r="A679" s="46" t="str">
        <f>VLOOKUP(F679,M!$A$3:$B$32,2)</f>
        <v>生物</v>
      </c>
      <c r="B679" s="46" t="str">
        <f>IFERROR(IF(A679="","",A679&amp;COUNTIF(A$2:A679,A679)),"")</f>
        <v>生物17</v>
      </c>
      <c r="C679" s="51" t="s">
        <v>1554</v>
      </c>
      <c r="D679" s="52">
        <v>678</v>
      </c>
      <c r="F679" s="51" t="s">
        <v>12</v>
      </c>
      <c r="G679" s="51" t="s">
        <v>1619</v>
      </c>
      <c r="H679" s="51" t="s">
        <v>283</v>
      </c>
      <c r="K679" s="51" t="s">
        <v>1622</v>
      </c>
      <c r="L679" s="51" t="s">
        <v>1339</v>
      </c>
      <c r="M679" s="51" t="s">
        <v>1340</v>
      </c>
      <c r="O679" s="51" t="s">
        <v>1623</v>
      </c>
      <c r="P679" s="51" t="s">
        <v>1624</v>
      </c>
      <c r="Q679" s="52">
        <v>13000</v>
      </c>
      <c r="R679" s="52">
        <v>14300</v>
      </c>
      <c r="S679" s="51" t="s">
        <v>1625</v>
      </c>
      <c r="T679" s="51" t="s">
        <v>1626</v>
      </c>
      <c r="U679" s="51" t="s">
        <v>1627</v>
      </c>
      <c r="Y679" s="49">
        <v>678</v>
      </c>
    </row>
    <row r="680" spans="1:25" x14ac:dyDescent="0.4">
      <c r="A680" s="46" t="str">
        <f>VLOOKUP(F680,M!$A$3:$B$32,2)</f>
        <v>生物</v>
      </c>
      <c r="B680" s="46" t="str">
        <f>IFERROR(IF(A680="","",A680&amp;COUNTIF(A$2:A680,A680)),"")</f>
        <v>生物18</v>
      </c>
      <c r="C680" s="51" t="s">
        <v>1554</v>
      </c>
      <c r="D680" s="52">
        <v>679</v>
      </c>
      <c r="F680" s="51" t="s">
        <v>12</v>
      </c>
      <c r="G680" s="51" t="s">
        <v>1619</v>
      </c>
      <c r="H680" s="51" t="s">
        <v>283</v>
      </c>
      <c r="K680" s="51" t="s">
        <v>5673</v>
      </c>
      <c r="L680" s="51" t="s">
        <v>545</v>
      </c>
      <c r="M680" s="51" t="s">
        <v>546</v>
      </c>
      <c r="O680" s="51" t="s">
        <v>5674</v>
      </c>
      <c r="P680" s="51" t="s">
        <v>5675</v>
      </c>
      <c r="Q680" s="52">
        <v>3000</v>
      </c>
      <c r="R680" s="52">
        <v>3300</v>
      </c>
      <c r="S680" s="51" t="s">
        <v>5676</v>
      </c>
      <c r="T680" s="51" t="s">
        <v>187</v>
      </c>
      <c r="U680" s="51" t="s">
        <v>5677</v>
      </c>
      <c r="V680" s="51" t="s">
        <v>82</v>
      </c>
      <c r="Y680" s="49">
        <v>679</v>
      </c>
    </row>
    <row r="681" spans="1:25" x14ac:dyDescent="0.4">
      <c r="A681" s="46" t="str">
        <f>VLOOKUP(F681,M!$A$3:$B$32,2)</f>
        <v>生物</v>
      </c>
      <c r="B681" s="46" t="str">
        <f>IFERROR(IF(A681="","",A681&amp;COUNTIF(A$2:A681,A681)),"")</f>
        <v>生物19</v>
      </c>
      <c r="C681" s="51" t="s">
        <v>1554</v>
      </c>
      <c r="D681" s="52">
        <v>680</v>
      </c>
      <c r="F681" s="51" t="s">
        <v>12</v>
      </c>
      <c r="G681" s="51" t="s">
        <v>1619</v>
      </c>
      <c r="H681" s="51" t="s">
        <v>283</v>
      </c>
      <c r="K681" s="51" t="s">
        <v>5678</v>
      </c>
      <c r="L681" s="51" t="s">
        <v>155</v>
      </c>
      <c r="M681" s="51" t="s">
        <v>156</v>
      </c>
      <c r="O681" s="51" t="s">
        <v>5679</v>
      </c>
      <c r="P681" s="51" t="s">
        <v>5680</v>
      </c>
      <c r="Q681" s="52">
        <v>3500</v>
      </c>
      <c r="R681" s="52">
        <v>3850</v>
      </c>
      <c r="S681" s="51" t="s">
        <v>5681</v>
      </c>
      <c r="T681" s="51" t="s">
        <v>110</v>
      </c>
      <c r="U681" s="51" t="s">
        <v>200</v>
      </c>
      <c r="V681" s="51" t="s">
        <v>82</v>
      </c>
      <c r="Y681" s="49">
        <v>680</v>
      </c>
    </row>
    <row r="682" spans="1:25" x14ac:dyDescent="0.4">
      <c r="A682" s="46" t="str">
        <f>VLOOKUP(F682,M!$A$3:$B$32,2)</f>
        <v>生物</v>
      </c>
      <c r="B682" s="46" t="str">
        <f>IFERROR(IF(A682="","",A682&amp;COUNTIF(A$2:A682,A682)),"")</f>
        <v>生物20</v>
      </c>
      <c r="C682" s="51" t="s">
        <v>1554</v>
      </c>
      <c r="D682" s="52">
        <v>681</v>
      </c>
      <c r="F682" s="51" t="s">
        <v>12</v>
      </c>
      <c r="G682" s="51" t="s">
        <v>1619</v>
      </c>
      <c r="H682" s="51" t="s">
        <v>283</v>
      </c>
      <c r="K682" s="51" t="s">
        <v>5682</v>
      </c>
      <c r="L682" s="51" t="s">
        <v>739</v>
      </c>
      <c r="M682" s="51" t="s">
        <v>740</v>
      </c>
      <c r="O682" s="51" t="s">
        <v>5683</v>
      </c>
      <c r="P682" s="51" t="s">
        <v>5684</v>
      </c>
      <c r="Q682" s="52">
        <v>8000</v>
      </c>
      <c r="R682" s="52">
        <v>8800</v>
      </c>
      <c r="S682" s="51" t="s">
        <v>5685</v>
      </c>
      <c r="T682" s="51" t="s">
        <v>1420</v>
      </c>
      <c r="U682" s="51" t="s">
        <v>5686</v>
      </c>
      <c r="V682" s="51" t="s">
        <v>82</v>
      </c>
      <c r="Y682" s="49">
        <v>681</v>
      </c>
    </row>
    <row r="683" spans="1:25" x14ac:dyDescent="0.4">
      <c r="A683" s="46" t="str">
        <f>VLOOKUP(F683,M!$A$3:$B$32,2)</f>
        <v>生物</v>
      </c>
      <c r="B683" s="46" t="str">
        <f>IFERROR(IF(A683="","",A683&amp;COUNTIF(A$2:A683,A683)),"")</f>
        <v>生物21</v>
      </c>
      <c r="C683" s="51" t="s">
        <v>1554</v>
      </c>
      <c r="D683" s="52">
        <v>682</v>
      </c>
      <c r="F683" s="51" t="s">
        <v>12</v>
      </c>
      <c r="G683" s="51" t="s">
        <v>1619</v>
      </c>
      <c r="H683" s="51" t="s">
        <v>283</v>
      </c>
      <c r="K683" s="51" t="s">
        <v>1629</v>
      </c>
      <c r="L683" s="51" t="s">
        <v>105</v>
      </c>
      <c r="M683" s="51" t="s">
        <v>106</v>
      </c>
      <c r="O683" s="51" t="s">
        <v>1630</v>
      </c>
      <c r="P683" s="51" t="s">
        <v>1631</v>
      </c>
      <c r="Q683" s="52">
        <v>13500</v>
      </c>
      <c r="R683" s="52">
        <v>14850</v>
      </c>
      <c r="S683" s="51" t="s">
        <v>1632</v>
      </c>
      <c r="T683" s="51" t="s">
        <v>1438</v>
      </c>
      <c r="U683" s="51" t="s">
        <v>1633</v>
      </c>
      <c r="Y683" s="49">
        <v>682</v>
      </c>
    </row>
    <row r="684" spans="1:25" x14ac:dyDescent="0.4">
      <c r="A684" s="46" t="str">
        <f>VLOOKUP(F684,M!$A$3:$B$32,2)</f>
        <v>生物</v>
      </c>
      <c r="B684" s="46" t="str">
        <f>IFERROR(IF(A684="","",A684&amp;COUNTIF(A$2:A684,A684)),"")</f>
        <v>生物22</v>
      </c>
      <c r="C684" s="51" t="s">
        <v>1554</v>
      </c>
      <c r="D684" s="52">
        <v>683</v>
      </c>
      <c r="F684" s="51" t="s">
        <v>12</v>
      </c>
      <c r="G684" s="51" t="s">
        <v>1619</v>
      </c>
      <c r="H684" s="51" t="s">
        <v>283</v>
      </c>
      <c r="K684" s="51" t="s">
        <v>299</v>
      </c>
      <c r="L684" s="51" t="s">
        <v>300</v>
      </c>
      <c r="M684" s="51" t="s">
        <v>301</v>
      </c>
      <c r="O684" s="51" t="s">
        <v>302</v>
      </c>
      <c r="P684" s="51" t="s">
        <v>303</v>
      </c>
      <c r="Q684" s="52">
        <v>2000</v>
      </c>
      <c r="R684" s="52">
        <v>2200</v>
      </c>
      <c r="S684" s="51" t="s">
        <v>304</v>
      </c>
      <c r="T684" s="51" t="s">
        <v>97</v>
      </c>
      <c r="U684" s="51" t="s">
        <v>305</v>
      </c>
      <c r="V684" s="51" t="s">
        <v>82</v>
      </c>
      <c r="Y684" s="49">
        <v>683</v>
      </c>
    </row>
    <row r="685" spans="1:25" x14ac:dyDescent="0.4">
      <c r="A685" s="46" t="str">
        <f>VLOOKUP(F685,M!$A$3:$B$32,2)</f>
        <v>生物</v>
      </c>
      <c r="B685" s="46" t="str">
        <f>IFERROR(IF(A685="","",A685&amp;COUNTIF(A$2:A685,A685)),"")</f>
        <v>生物23</v>
      </c>
      <c r="C685" s="51" t="s">
        <v>1554</v>
      </c>
      <c r="D685" s="52">
        <v>684</v>
      </c>
      <c r="F685" s="51" t="s">
        <v>12</v>
      </c>
      <c r="G685" s="51" t="s">
        <v>1619</v>
      </c>
      <c r="H685" s="51" t="s">
        <v>283</v>
      </c>
      <c r="K685" s="51" t="s">
        <v>1635</v>
      </c>
      <c r="L685" s="51" t="s">
        <v>131</v>
      </c>
      <c r="M685" s="51" t="s">
        <v>132</v>
      </c>
      <c r="O685" s="51" t="s">
        <v>1636</v>
      </c>
      <c r="P685" s="51" t="s">
        <v>1637</v>
      </c>
      <c r="Q685" s="52">
        <v>4500</v>
      </c>
      <c r="R685" s="52">
        <v>4950</v>
      </c>
      <c r="S685" s="51" t="s">
        <v>1638</v>
      </c>
      <c r="T685" s="51" t="s">
        <v>1368</v>
      </c>
      <c r="U685" s="51" t="s">
        <v>1389</v>
      </c>
      <c r="V685" s="51" t="s">
        <v>82</v>
      </c>
      <c r="Y685" s="49">
        <v>684</v>
      </c>
    </row>
    <row r="686" spans="1:25" x14ac:dyDescent="0.4">
      <c r="A686" s="46" t="str">
        <f>VLOOKUP(F686,M!$A$3:$B$32,2)</f>
        <v>生物</v>
      </c>
      <c r="B686" s="46" t="str">
        <f>IFERROR(IF(A686="","",A686&amp;COUNTIF(A$2:A686,A686)),"")</f>
        <v>生物24</v>
      </c>
      <c r="C686" s="51" t="s">
        <v>1586</v>
      </c>
      <c r="D686" s="52">
        <v>685</v>
      </c>
      <c r="F686" s="51" t="s">
        <v>12</v>
      </c>
      <c r="G686" s="51" t="s">
        <v>1619</v>
      </c>
      <c r="H686" s="51" t="s">
        <v>283</v>
      </c>
      <c r="K686" s="51" t="s">
        <v>1639</v>
      </c>
      <c r="L686" s="51" t="s">
        <v>131</v>
      </c>
      <c r="M686" s="51" t="s">
        <v>132</v>
      </c>
      <c r="O686" s="51" t="s">
        <v>1640</v>
      </c>
      <c r="P686" s="51" t="s">
        <v>1641</v>
      </c>
      <c r="Q686" s="52">
        <v>3400</v>
      </c>
      <c r="R686" s="52">
        <v>3740</v>
      </c>
      <c r="S686" s="51" t="s">
        <v>1642</v>
      </c>
      <c r="T686" s="51" t="s">
        <v>1299</v>
      </c>
      <c r="U686" s="51" t="s">
        <v>1389</v>
      </c>
      <c r="Y686" s="49">
        <v>685</v>
      </c>
    </row>
    <row r="687" spans="1:25" x14ac:dyDescent="0.4">
      <c r="A687" s="46" t="str">
        <f>VLOOKUP(F687,M!$A$3:$B$32,2)</f>
        <v>生物</v>
      </c>
      <c r="B687" s="46" t="str">
        <f>IFERROR(IF(A687="","",A687&amp;COUNTIF(A$2:A687,A687)),"")</f>
        <v>生物25</v>
      </c>
      <c r="C687" s="51" t="s">
        <v>1586</v>
      </c>
      <c r="D687" s="52">
        <v>686</v>
      </c>
      <c r="F687" s="51" t="s">
        <v>12</v>
      </c>
      <c r="G687" s="51" t="s">
        <v>1619</v>
      </c>
      <c r="H687" s="51" t="s">
        <v>283</v>
      </c>
      <c r="K687" s="51" t="s">
        <v>1643</v>
      </c>
      <c r="L687" s="51" t="s">
        <v>131</v>
      </c>
      <c r="M687" s="51" t="s">
        <v>132</v>
      </c>
      <c r="O687" s="51" t="s">
        <v>1644</v>
      </c>
      <c r="P687" s="51" t="s">
        <v>1645</v>
      </c>
      <c r="Q687" s="52">
        <v>12000</v>
      </c>
      <c r="R687" s="52">
        <v>13200</v>
      </c>
      <c r="S687" s="51" t="s">
        <v>1646</v>
      </c>
      <c r="T687" s="51" t="s">
        <v>1647</v>
      </c>
      <c r="U687" s="51" t="s">
        <v>1648</v>
      </c>
      <c r="Y687" s="49">
        <v>686</v>
      </c>
    </row>
    <row r="688" spans="1:25" x14ac:dyDescent="0.4">
      <c r="A688" s="46" t="str">
        <f>VLOOKUP(F688,M!$A$3:$B$32,2)</f>
        <v>生物</v>
      </c>
      <c r="B688" s="46" t="str">
        <f>IFERROR(IF(A688="","",A688&amp;COUNTIF(A$2:A688,A688)),"")</f>
        <v>生物26</v>
      </c>
      <c r="C688" s="51" t="s">
        <v>1586</v>
      </c>
      <c r="D688" s="52">
        <v>687</v>
      </c>
      <c r="F688" s="51" t="s">
        <v>12</v>
      </c>
      <c r="G688" s="51" t="s">
        <v>1619</v>
      </c>
      <c r="H688" s="51" t="s">
        <v>283</v>
      </c>
      <c r="K688" s="51" t="s">
        <v>1649</v>
      </c>
      <c r="L688" s="51" t="s">
        <v>579</v>
      </c>
      <c r="M688" s="51" t="s">
        <v>580</v>
      </c>
      <c r="O688" s="51" t="s">
        <v>1650</v>
      </c>
      <c r="P688" s="51" t="s">
        <v>1651</v>
      </c>
      <c r="Q688" s="52">
        <v>4200</v>
      </c>
      <c r="R688" s="52">
        <v>4620</v>
      </c>
      <c r="S688" s="51" t="s">
        <v>1652</v>
      </c>
      <c r="T688" s="51" t="s">
        <v>1312</v>
      </c>
      <c r="U688" s="51" t="s">
        <v>1653</v>
      </c>
      <c r="Y688" s="49">
        <v>687</v>
      </c>
    </row>
    <row r="689" spans="1:25" x14ac:dyDescent="0.4">
      <c r="A689" s="46" t="str">
        <f>VLOOKUP(F689,M!$A$3:$B$32,2)</f>
        <v>生物</v>
      </c>
      <c r="B689" s="46" t="str">
        <f>IFERROR(IF(A689="","",A689&amp;COUNTIF(A$2:A689,A689)),"")</f>
        <v>生物27</v>
      </c>
      <c r="C689" s="51" t="s">
        <v>1586</v>
      </c>
      <c r="D689" s="52">
        <v>688</v>
      </c>
      <c r="F689" s="55" t="s">
        <v>12</v>
      </c>
      <c r="G689" s="51" t="s">
        <v>1619</v>
      </c>
      <c r="H689" s="55" t="s">
        <v>283</v>
      </c>
      <c r="K689" s="51" t="s">
        <v>1690</v>
      </c>
      <c r="L689" s="51" t="s">
        <v>579</v>
      </c>
      <c r="M689" s="51" t="s">
        <v>580</v>
      </c>
      <c r="O689" s="51" t="s">
        <v>1691</v>
      </c>
      <c r="P689" s="51" t="s">
        <v>1692</v>
      </c>
      <c r="Q689" s="52">
        <v>4200</v>
      </c>
      <c r="R689" s="52">
        <v>4620</v>
      </c>
      <c r="S689" s="51" t="s">
        <v>1693</v>
      </c>
      <c r="T689" s="51" t="s">
        <v>1535</v>
      </c>
      <c r="U689" s="51" t="s">
        <v>1694</v>
      </c>
      <c r="Y689" s="49">
        <v>688</v>
      </c>
    </row>
    <row r="690" spans="1:25" x14ac:dyDescent="0.4">
      <c r="A690" s="46" t="str">
        <f>VLOOKUP(F690,M!$A$3:$B$32,2)</f>
        <v>生物</v>
      </c>
      <c r="B690" s="46" t="str">
        <f>IFERROR(IF(A690="","",A690&amp;COUNTIF(A$2:A690,A690)),"")</f>
        <v>生物28</v>
      </c>
      <c r="C690" s="51" t="s">
        <v>1586</v>
      </c>
      <c r="D690" s="52">
        <v>689</v>
      </c>
      <c r="F690" s="51" t="s">
        <v>12</v>
      </c>
      <c r="G690" s="51" t="s">
        <v>1619</v>
      </c>
      <c r="H690" s="51" t="s">
        <v>283</v>
      </c>
      <c r="K690" s="51" t="s">
        <v>1654</v>
      </c>
      <c r="L690" s="51" t="s">
        <v>237</v>
      </c>
      <c r="M690" s="51" t="s">
        <v>238</v>
      </c>
      <c r="O690" s="51" t="s">
        <v>1655</v>
      </c>
      <c r="P690" s="51" t="s">
        <v>1656</v>
      </c>
      <c r="Q690" s="52">
        <v>6300</v>
      </c>
      <c r="R690" s="52">
        <v>6930</v>
      </c>
      <c r="S690" s="51" t="s">
        <v>1657</v>
      </c>
      <c r="T690" s="51" t="s">
        <v>1368</v>
      </c>
      <c r="U690" s="51" t="s">
        <v>1658</v>
      </c>
      <c r="V690" s="51" t="s">
        <v>82</v>
      </c>
      <c r="Y690" s="49">
        <v>689</v>
      </c>
    </row>
    <row r="691" spans="1:25" x14ac:dyDescent="0.4">
      <c r="A691" s="46" t="str">
        <f>VLOOKUP(F691,M!$A$3:$B$32,2)</f>
        <v>生物</v>
      </c>
      <c r="B691" s="46" t="str">
        <f>IFERROR(IF(A691="","",A691&amp;COUNTIF(A$2:A691,A691)),"")</f>
        <v>生物29</v>
      </c>
      <c r="C691" s="51" t="s">
        <v>1586</v>
      </c>
      <c r="D691" s="52">
        <v>690</v>
      </c>
      <c r="F691" s="51" t="s">
        <v>12</v>
      </c>
      <c r="G691" s="51" t="s">
        <v>1619</v>
      </c>
      <c r="H691" s="51" t="s">
        <v>283</v>
      </c>
      <c r="K691" s="51" t="s">
        <v>1660</v>
      </c>
      <c r="L691" s="51" t="s">
        <v>309</v>
      </c>
      <c r="M691" s="51" t="s">
        <v>310</v>
      </c>
      <c r="O691" s="51" t="s">
        <v>1661</v>
      </c>
      <c r="P691" s="51" t="s">
        <v>1662</v>
      </c>
      <c r="Q691" s="52">
        <v>5800</v>
      </c>
      <c r="R691" s="52">
        <v>6380</v>
      </c>
      <c r="S691" s="51" t="s">
        <v>1663</v>
      </c>
      <c r="T691" s="51" t="s">
        <v>5687</v>
      </c>
      <c r="U691" s="51" t="s">
        <v>1617</v>
      </c>
      <c r="Y691" s="49">
        <v>690</v>
      </c>
    </row>
    <row r="692" spans="1:25" x14ac:dyDescent="0.4">
      <c r="A692" s="46" t="str">
        <f>VLOOKUP(F692,M!$A$3:$B$32,2)</f>
        <v>生物</v>
      </c>
      <c r="B692" s="46" t="str">
        <f>IFERROR(IF(A692="","",A692&amp;COUNTIF(A$2:A692,A692)),"")</f>
        <v>生物30</v>
      </c>
      <c r="C692" s="51" t="s">
        <v>1586</v>
      </c>
      <c r="D692" s="52">
        <v>691</v>
      </c>
      <c r="F692" s="51" t="s">
        <v>12</v>
      </c>
      <c r="G692" s="51" t="s">
        <v>1619</v>
      </c>
      <c r="H692" s="51" t="s">
        <v>283</v>
      </c>
      <c r="K692" s="51" t="s">
        <v>1667</v>
      </c>
      <c r="L692" s="51" t="s">
        <v>382</v>
      </c>
      <c r="M692" s="51" t="s">
        <v>383</v>
      </c>
      <c r="O692" s="51" t="s">
        <v>1668</v>
      </c>
      <c r="P692" s="51" t="s">
        <v>1669</v>
      </c>
      <c r="Q692" s="52">
        <v>25000</v>
      </c>
      <c r="R692" s="52">
        <v>27500</v>
      </c>
      <c r="S692" s="51" t="s">
        <v>1670</v>
      </c>
      <c r="T692" s="51" t="s">
        <v>1250</v>
      </c>
      <c r="U692" s="51" t="s">
        <v>617</v>
      </c>
      <c r="V692" s="51" t="s">
        <v>82</v>
      </c>
      <c r="Y692" s="49">
        <v>691</v>
      </c>
    </row>
    <row r="693" spans="1:25" x14ac:dyDescent="0.4">
      <c r="A693" s="46" t="str">
        <f>VLOOKUP(F693,M!$A$3:$B$32,2)</f>
        <v>生物</v>
      </c>
      <c r="B693" s="46" t="str">
        <f>IFERROR(IF(A693="","",A693&amp;COUNTIF(A$2:A693,A693)),"")</f>
        <v>生物31</v>
      </c>
      <c r="C693" s="51" t="s">
        <v>1586</v>
      </c>
      <c r="D693" s="52">
        <v>692</v>
      </c>
      <c r="F693" s="51" t="s">
        <v>12</v>
      </c>
      <c r="G693" s="51" t="s">
        <v>1619</v>
      </c>
      <c r="H693" s="51" t="s">
        <v>283</v>
      </c>
      <c r="K693" s="51" t="s">
        <v>1672</v>
      </c>
      <c r="L693" s="51" t="s">
        <v>382</v>
      </c>
      <c r="M693" s="51" t="s">
        <v>383</v>
      </c>
      <c r="O693" s="51" t="s">
        <v>1673</v>
      </c>
      <c r="P693" s="51" t="s">
        <v>1674</v>
      </c>
      <c r="Q693" s="52">
        <v>9800</v>
      </c>
      <c r="R693" s="52">
        <v>10780</v>
      </c>
      <c r="S693" s="51" t="s">
        <v>1675</v>
      </c>
      <c r="T693" s="51" t="s">
        <v>1454</v>
      </c>
      <c r="U693" s="51" t="s">
        <v>1676</v>
      </c>
      <c r="V693" s="51" t="s">
        <v>82</v>
      </c>
      <c r="Y693" s="49">
        <v>692</v>
      </c>
    </row>
    <row r="694" spans="1:25" x14ac:dyDescent="0.4">
      <c r="A694" s="46" t="str">
        <f>VLOOKUP(F694,M!$A$3:$B$32,2)</f>
        <v>生物</v>
      </c>
      <c r="B694" s="46" t="str">
        <f>IFERROR(IF(A694="","",A694&amp;COUNTIF(A$2:A694,A694)),"")</f>
        <v>生物32</v>
      </c>
      <c r="C694" s="51" t="s">
        <v>1586</v>
      </c>
      <c r="D694" s="52">
        <v>693</v>
      </c>
      <c r="F694" s="51" t="s">
        <v>12</v>
      </c>
      <c r="G694" s="51" t="s">
        <v>1619</v>
      </c>
      <c r="H694" s="51" t="s">
        <v>283</v>
      </c>
      <c r="K694" s="51" t="s">
        <v>1677</v>
      </c>
      <c r="L694" s="51" t="s">
        <v>382</v>
      </c>
      <c r="M694" s="51" t="s">
        <v>383</v>
      </c>
      <c r="O694" s="51" t="s">
        <v>1678</v>
      </c>
      <c r="P694" s="51" t="s">
        <v>1679</v>
      </c>
      <c r="Q694" s="52">
        <v>16000</v>
      </c>
      <c r="R694" s="52">
        <v>17600</v>
      </c>
      <c r="S694" s="51" t="s">
        <v>1680</v>
      </c>
      <c r="T694" s="51" t="s">
        <v>1582</v>
      </c>
      <c r="U694" s="51" t="s">
        <v>1681</v>
      </c>
      <c r="Y694" s="49">
        <v>693</v>
      </c>
    </row>
    <row r="695" spans="1:25" x14ac:dyDescent="0.4">
      <c r="A695" s="46" t="str">
        <f>VLOOKUP(F695,M!$A$3:$B$32,2)</f>
        <v>生物</v>
      </c>
      <c r="B695" s="46" t="str">
        <f>IFERROR(IF(A695="","",A695&amp;COUNTIF(A$2:A695,A695)),"")</f>
        <v>生物33</v>
      </c>
      <c r="C695" s="51" t="s">
        <v>1586</v>
      </c>
      <c r="D695" s="52">
        <v>694</v>
      </c>
      <c r="F695" s="51" t="s">
        <v>12</v>
      </c>
      <c r="G695" s="51" t="s">
        <v>1619</v>
      </c>
      <c r="H695" s="51" t="s">
        <v>283</v>
      </c>
      <c r="I695" s="51" t="s">
        <v>306</v>
      </c>
      <c r="J695" s="51" t="s">
        <v>3364</v>
      </c>
      <c r="K695" s="51" t="s">
        <v>308</v>
      </c>
      <c r="L695" s="51" t="s">
        <v>309</v>
      </c>
      <c r="M695" s="51" t="s">
        <v>310</v>
      </c>
      <c r="O695" s="51" t="s">
        <v>311</v>
      </c>
      <c r="P695" s="51" t="s">
        <v>5688</v>
      </c>
      <c r="Q695" s="52">
        <v>10000</v>
      </c>
      <c r="R695" s="52">
        <v>11000</v>
      </c>
      <c r="S695" s="51" t="s">
        <v>312</v>
      </c>
      <c r="T695" s="51" t="s">
        <v>116</v>
      </c>
      <c r="U695" s="51" t="s">
        <v>313</v>
      </c>
      <c r="V695" s="51" t="s">
        <v>82</v>
      </c>
      <c r="Y695" s="49">
        <v>694</v>
      </c>
    </row>
    <row r="696" spans="1:25" x14ac:dyDescent="0.4">
      <c r="A696" s="46" t="str">
        <f>VLOOKUP(F696,M!$A$3:$B$32,2)</f>
        <v>生命科学</v>
      </c>
      <c r="B696" s="46" t="str">
        <f>IFERROR(IF(A696="","",A696&amp;COUNTIF(A$2:A696,A696)),"")</f>
        <v>生命科学16</v>
      </c>
      <c r="C696" s="51" t="s">
        <v>1586</v>
      </c>
      <c r="D696" s="52">
        <v>695</v>
      </c>
      <c r="F696" s="51" t="s">
        <v>14</v>
      </c>
      <c r="G696" s="51" t="s">
        <v>1684</v>
      </c>
      <c r="H696" s="51" t="s">
        <v>314</v>
      </c>
      <c r="K696" s="51" t="s">
        <v>315</v>
      </c>
      <c r="L696" s="51" t="s">
        <v>87</v>
      </c>
      <c r="M696" s="51" t="s">
        <v>88</v>
      </c>
      <c r="O696" s="51" t="s">
        <v>316</v>
      </c>
      <c r="P696" s="51" t="s">
        <v>317</v>
      </c>
      <c r="Q696" s="52">
        <v>5600</v>
      </c>
      <c r="R696" s="52">
        <v>6160</v>
      </c>
      <c r="S696" s="51" t="s">
        <v>318</v>
      </c>
      <c r="T696" s="51" t="s">
        <v>97</v>
      </c>
      <c r="U696" s="51" t="s">
        <v>167</v>
      </c>
      <c r="V696" s="51" t="s">
        <v>82</v>
      </c>
      <c r="Y696" s="49">
        <v>695</v>
      </c>
    </row>
    <row r="697" spans="1:25" x14ac:dyDescent="0.4">
      <c r="A697" s="46" t="str">
        <f>VLOOKUP(F697,M!$A$3:$B$32,2)</f>
        <v>生命科学</v>
      </c>
      <c r="B697" s="46" t="str">
        <f>IFERROR(IF(A697="","",A697&amp;COUNTIF(A$2:A697,A697)),"")</f>
        <v>生命科学17</v>
      </c>
      <c r="C697" s="51" t="s">
        <v>1586</v>
      </c>
      <c r="D697" s="52">
        <v>696</v>
      </c>
      <c r="F697" s="51" t="s">
        <v>14</v>
      </c>
      <c r="G697" s="51" t="s">
        <v>1684</v>
      </c>
      <c r="H697" s="51" t="s">
        <v>314</v>
      </c>
      <c r="K697" s="51" t="s">
        <v>1685</v>
      </c>
      <c r="L697" s="51" t="s">
        <v>87</v>
      </c>
      <c r="M697" s="51" t="s">
        <v>88</v>
      </c>
      <c r="O697" s="51" t="s">
        <v>1686</v>
      </c>
      <c r="P697" s="51" t="s">
        <v>5689</v>
      </c>
      <c r="Q697" s="52">
        <v>15000</v>
      </c>
      <c r="R697" s="52">
        <v>16500</v>
      </c>
      <c r="S697" s="51" t="s">
        <v>1687</v>
      </c>
      <c r="T697" s="51" t="s">
        <v>1243</v>
      </c>
      <c r="U697" s="51" t="s">
        <v>661</v>
      </c>
      <c r="V697" s="51" t="s">
        <v>82</v>
      </c>
      <c r="Y697" s="49">
        <v>696</v>
      </c>
    </row>
    <row r="698" spans="1:25" x14ac:dyDescent="0.4">
      <c r="A698" s="46" t="str">
        <f>VLOOKUP(F698,M!$A$3:$B$32,2)</f>
        <v>生命科学</v>
      </c>
      <c r="B698" s="46" t="str">
        <f>IFERROR(IF(A698="","",A698&amp;COUNTIF(A$2:A698,A698)),"")</f>
        <v>生命科学18</v>
      </c>
      <c r="C698" s="51" t="s">
        <v>1586</v>
      </c>
      <c r="D698" s="52">
        <v>697</v>
      </c>
      <c r="F698" s="51" t="s">
        <v>14</v>
      </c>
      <c r="G698" s="51" t="s">
        <v>1684</v>
      </c>
      <c r="H698" s="51" t="s">
        <v>314</v>
      </c>
      <c r="K698" s="51" t="s">
        <v>320</v>
      </c>
      <c r="L698" s="51" t="s">
        <v>138</v>
      </c>
      <c r="M698" s="51" t="s">
        <v>139</v>
      </c>
      <c r="O698" s="51" t="s">
        <v>321</v>
      </c>
      <c r="P698" s="51" t="s">
        <v>322</v>
      </c>
      <c r="Q698" s="52">
        <v>2000</v>
      </c>
      <c r="R698" s="52">
        <v>2200</v>
      </c>
      <c r="S698" s="51" t="s">
        <v>323</v>
      </c>
      <c r="T698" s="51" t="s">
        <v>92</v>
      </c>
      <c r="U698" s="51" t="s">
        <v>324</v>
      </c>
      <c r="V698" s="51" t="s">
        <v>82</v>
      </c>
      <c r="Y698" s="49">
        <v>697</v>
      </c>
    </row>
    <row r="699" spans="1:25" x14ac:dyDescent="0.4">
      <c r="A699" s="46" t="str">
        <f>VLOOKUP(F699,M!$A$3:$B$32,2)</f>
        <v>生命科学</v>
      </c>
      <c r="B699" s="46" t="str">
        <f>IFERROR(IF(A699="","",A699&amp;COUNTIF(A$2:A699,A699)),"")</f>
        <v>生命科学19</v>
      </c>
      <c r="C699" s="51" t="s">
        <v>1586</v>
      </c>
      <c r="D699" s="52">
        <v>698</v>
      </c>
      <c r="F699" s="51" t="s">
        <v>14</v>
      </c>
      <c r="G699" s="51" t="s">
        <v>1684</v>
      </c>
      <c r="H699" s="51" t="s">
        <v>314</v>
      </c>
      <c r="L699" s="51" t="s">
        <v>138</v>
      </c>
      <c r="M699" s="51" t="s">
        <v>139</v>
      </c>
      <c r="O699" s="51" t="s">
        <v>5690</v>
      </c>
      <c r="P699" s="51" t="s">
        <v>326</v>
      </c>
      <c r="Q699" s="52">
        <v>4800</v>
      </c>
      <c r="R699" s="52">
        <v>5280</v>
      </c>
      <c r="S699" s="51" t="s">
        <v>327</v>
      </c>
      <c r="U699" s="51" t="s">
        <v>328</v>
      </c>
      <c r="V699" s="51" t="s">
        <v>129</v>
      </c>
      <c r="Y699" s="49">
        <v>698</v>
      </c>
    </row>
    <row r="700" spans="1:25" x14ac:dyDescent="0.4">
      <c r="A700" s="46" t="str">
        <f>VLOOKUP(F700,M!$A$3:$B$32,2)</f>
        <v>生命科学</v>
      </c>
      <c r="B700" s="46" t="str">
        <f>IFERROR(IF(A700="","",A700&amp;COUNTIF(A$2:A700,A700)),"")</f>
        <v>生命科学20</v>
      </c>
      <c r="C700" s="51" t="s">
        <v>1621</v>
      </c>
      <c r="D700" s="52">
        <v>699</v>
      </c>
      <c r="F700" s="51" t="s">
        <v>14</v>
      </c>
      <c r="G700" s="51" t="s">
        <v>1684</v>
      </c>
      <c r="H700" s="51" t="s">
        <v>314</v>
      </c>
      <c r="K700" s="51" t="s">
        <v>1696</v>
      </c>
      <c r="L700" s="51" t="s">
        <v>244</v>
      </c>
      <c r="M700" s="51" t="s">
        <v>245</v>
      </c>
      <c r="O700" s="51" t="s">
        <v>1697</v>
      </c>
      <c r="P700" s="51" t="s">
        <v>5691</v>
      </c>
      <c r="Q700" s="52">
        <v>8700</v>
      </c>
      <c r="R700" s="52">
        <v>9570</v>
      </c>
      <c r="S700" s="51" t="s">
        <v>1698</v>
      </c>
      <c r="T700" s="51" t="s">
        <v>1250</v>
      </c>
      <c r="U700" s="51" t="s">
        <v>1699</v>
      </c>
      <c r="Y700" s="49">
        <v>699</v>
      </c>
    </row>
    <row r="701" spans="1:25" x14ac:dyDescent="0.4">
      <c r="A701" s="46" t="str">
        <f>VLOOKUP(F701,M!$A$3:$B$32,2)</f>
        <v>生命科学</v>
      </c>
      <c r="B701" s="46" t="str">
        <f>IFERROR(IF(A701="","",A701&amp;COUNTIF(A$2:A701,A701)),"")</f>
        <v>生命科学21</v>
      </c>
      <c r="C701" s="51" t="s">
        <v>1621</v>
      </c>
      <c r="D701" s="52">
        <v>700</v>
      </c>
      <c r="F701" s="51" t="s">
        <v>14</v>
      </c>
      <c r="G701" s="51" t="s">
        <v>1684</v>
      </c>
      <c r="H701" s="51" t="s">
        <v>314</v>
      </c>
      <c r="K701" s="51" t="s">
        <v>1701</v>
      </c>
      <c r="L701" s="51" t="s">
        <v>244</v>
      </c>
      <c r="M701" s="51" t="s">
        <v>245</v>
      </c>
      <c r="O701" s="51" t="s">
        <v>1702</v>
      </c>
      <c r="P701" s="51" t="s">
        <v>5692</v>
      </c>
      <c r="Q701" s="52">
        <v>7900</v>
      </c>
      <c r="R701" s="52">
        <v>8690</v>
      </c>
      <c r="S701" s="51" t="s">
        <v>1703</v>
      </c>
      <c r="T701" s="51" t="s">
        <v>1470</v>
      </c>
      <c r="U701" s="51" t="s">
        <v>1704</v>
      </c>
      <c r="Y701" s="49">
        <v>700</v>
      </c>
    </row>
    <row r="702" spans="1:25" x14ac:dyDescent="0.4">
      <c r="A702" s="46" t="str">
        <f>VLOOKUP(F702,M!$A$3:$B$32,2)</f>
        <v>生命科学</v>
      </c>
      <c r="B702" s="46" t="str">
        <f>IFERROR(IF(A702="","",A702&amp;COUNTIF(A$2:A702,A702)),"")</f>
        <v>生命科学22</v>
      </c>
      <c r="C702" s="51" t="s">
        <v>1621</v>
      </c>
      <c r="D702" s="52">
        <v>701</v>
      </c>
      <c r="F702" s="51" t="s">
        <v>14</v>
      </c>
      <c r="G702" s="51" t="s">
        <v>1684</v>
      </c>
      <c r="H702" s="51" t="s">
        <v>314</v>
      </c>
      <c r="K702" s="51" t="s">
        <v>1705</v>
      </c>
      <c r="L702" s="51" t="s">
        <v>331</v>
      </c>
      <c r="M702" s="51" t="s">
        <v>332</v>
      </c>
      <c r="O702" s="51" t="s">
        <v>1706</v>
      </c>
      <c r="P702" s="51" t="s">
        <v>1707</v>
      </c>
      <c r="Q702" s="52">
        <v>5400</v>
      </c>
      <c r="R702" s="52">
        <v>5940</v>
      </c>
      <c r="S702" s="51" t="s">
        <v>1708</v>
      </c>
      <c r="T702" s="51" t="s">
        <v>1368</v>
      </c>
      <c r="U702" s="51" t="s">
        <v>1709</v>
      </c>
      <c r="Y702" s="49">
        <v>701</v>
      </c>
    </row>
    <row r="703" spans="1:25" x14ac:dyDescent="0.4">
      <c r="A703" s="46" t="str">
        <f>VLOOKUP(F703,M!$A$3:$B$32,2)</f>
        <v>生命科学</v>
      </c>
      <c r="B703" s="46" t="str">
        <f>IFERROR(IF(A703="","",A703&amp;COUNTIF(A$2:A703,A703)),"")</f>
        <v>生命科学23</v>
      </c>
      <c r="C703" s="51" t="s">
        <v>1621</v>
      </c>
      <c r="D703" s="52">
        <v>702</v>
      </c>
      <c r="F703" s="51" t="s">
        <v>14</v>
      </c>
      <c r="G703" s="51" t="s">
        <v>1684</v>
      </c>
      <c r="H703" s="51" t="s">
        <v>314</v>
      </c>
      <c r="K703" s="51" t="s">
        <v>5693</v>
      </c>
      <c r="L703" s="51" t="s">
        <v>1710</v>
      </c>
      <c r="M703" s="51" t="s">
        <v>1711</v>
      </c>
      <c r="O703" s="51" t="s">
        <v>5694</v>
      </c>
      <c r="P703" s="51" t="s">
        <v>5695</v>
      </c>
      <c r="Q703" s="52">
        <v>7600</v>
      </c>
      <c r="R703" s="52">
        <v>8360</v>
      </c>
      <c r="S703" s="51" t="s">
        <v>5696</v>
      </c>
      <c r="T703" s="51" t="s">
        <v>224</v>
      </c>
      <c r="U703" s="51" t="s">
        <v>5697</v>
      </c>
      <c r="V703" s="51" t="s">
        <v>82</v>
      </c>
      <c r="Y703" s="49">
        <v>702</v>
      </c>
    </row>
    <row r="704" spans="1:25" x14ac:dyDescent="0.4">
      <c r="A704" s="46" t="str">
        <f>VLOOKUP(F704,M!$A$3:$B$32,2)</f>
        <v>生命科学</v>
      </c>
      <c r="B704" s="46" t="str">
        <f>IFERROR(IF(A704="","",A704&amp;COUNTIF(A$2:A704,A704)),"")</f>
        <v>生命科学24</v>
      </c>
      <c r="C704" s="51" t="s">
        <v>1621</v>
      </c>
      <c r="D704" s="52">
        <v>703</v>
      </c>
      <c r="F704" s="51" t="s">
        <v>14</v>
      </c>
      <c r="G704" s="51" t="s">
        <v>1684</v>
      </c>
      <c r="H704" s="51" t="s">
        <v>314</v>
      </c>
      <c r="K704" s="51" t="s">
        <v>5698</v>
      </c>
      <c r="L704" s="51" t="s">
        <v>1710</v>
      </c>
      <c r="M704" s="51" t="s">
        <v>1711</v>
      </c>
      <c r="O704" s="51" t="s">
        <v>5699</v>
      </c>
      <c r="P704" s="51" t="s">
        <v>5700</v>
      </c>
      <c r="Q704" s="52">
        <v>6300</v>
      </c>
      <c r="R704" s="52">
        <v>6930</v>
      </c>
      <c r="S704" s="51" t="s">
        <v>5701</v>
      </c>
      <c r="T704" s="51" t="s">
        <v>224</v>
      </c>
      <c r="U704" s="51" t="s">
        <v>663</v>
      </c>
      <c r="V704" s="51" t="s">
        <v>82</v>
      </c>
      <c r="Y704" s="49">
        <v>703</v>
      </c>
    </row>
    <row r="705" spans="1:25" x14ac:dyDescent="0.4">
      <c r="A705" s="46" t="str">
        <f>VLOOKUP(F705,M!$A$3:$B$32,2)</f>
        <v>生命科学</v>
      </c>
      <c r="B705" s="46" t="str">
        <f>IFERROR(IF(A705="","",A705&amp;COUNTIF(A$2:A705,A705)),"")</f>
        <v>生命科学25</v>
      </c>
      <c r="C705" s="51" t="s">
        <v>1621</v>
      </c>
      <c r="D705" s="52">
        <v>704</v>
      </c>
      <c r="F705" s="51" t="s">
        <v>14</v>
      </c>
      <c r="G705" s="51" t="s">
        <v>1684</v>
      </c>
      <c r="H705" s="51" t="s">
        <v>314</v>
      </c>
      <c r="K705" s="51" t="s">
        <v>5702</v>
      </c>
      <c r="L705" s="51" t="s">
        <v>1710</v>
      </c>
      <c r="M705" s="51" t="s">
        <v>1711</v>
      </c>
      <c r="O705" s="51" t="s">
        <v>5703</v>
      </c>
      <c r="P705" s="51" t="s">
        <v>5704</v>
      </c>
      <c r="Q705" s="52">
        <v>7200</v>
      </c>
      <c r="R705" s="52">
        <v>7920</v>
      </c>
      <c r="S705" s="51" t="s">
        <v>5705</v>
      </c>
      <c r="T705" s="51" t="s">
        <v>187</v>
      </c>
      <c r="U705" s="51" t="s">
        <v>5706</v>
      </c>
      <c r="V705" s="51" t="s">
        <v>82</v>
      </c>
      <c r="Y705" s="49">
        <v>704</v>
      </c>
    </row>
    <row r="706" spans="1:25" x14ac:dyDescent="0.4">
      <c r="A706" s="46" t="str">
        <f>VLOOKUP(F706,M!$A$3:$B$32,2)</f>
        <v>生命科学</v>
      </c>
      <c r="B706" s="46" t="str">
        <f>IFERROR(IF(A706="","",A706&amp;COUNTIF(A$2:A706,A706)),"")</f>
        <v>生命科学26</v>
      </c>
      <c r="C706" s="51" t="s">
        <v>1621</v>
      </c>
      <c r="D706" s="52">
        <v>705</v>
      </c>
      <c r="F706" s="51" t="s">
        <v>14</v>
      </c>
      <c r="G706" s="51" t="s">
        <v>1684</v>
      </c>
      <c r="H706" s="51" t="s">
        <v>314</v>
      </c>
      <c r="K706" s="51" t="s">
        <v>5707</v>
      </c>
      <c r="L706" s="51" t="s">
        <v>1710</v>
      </c>
      <c r="M706" s="51" t="s">
        <v>1711</v>
      </c>
      <c r="O706" s="51" t="s">
        <v>5708</v>
      </c>
      <c r="P706" s="51" t="s">
        <v>5709</v>
      </c>
      <c r="Q706" s="52">
        <v>7000</v>
      </c>
      <c r="R706" s="52">
        <v>7700</v>
      </c>
      <c r="S706" s="51" t="s">
        <v>5710</v>
      </c>
      <c r="T706" s="51" t="s">
        <v>97</v>
      </c>
      <c r="U706" s="51" t="s">
        <v>5711</v>
      </c>
      <c r="V706" s="51" t="s">
        <v>82</v>
      </c>
      <c r="Y706" s="49">
        <v>705</v>
      </c>
    </row>
    <row r="707" spans="1:25" x14ac:dyDescent="0.4">
      <c r="A707" s="46" t="str">
        <f>VLOOKUP(F707,M!$A$3:$B$32,2)</f>
        <v>生命科学</v>
      </c>
      <c r="B707" s="46" t="str">
        <f>IFERROR(IF(A707="","",A707&amp;COUNTIF(A$2:A707,A707)),"")</f>
        <v>生命科学27</v>
      </c>
      <c r="C707" s="51" t="s">
        <v>1621</v>
      </c>
      <c r="D707" s="52">
        <v>706</v>
      </c>
      <c r="F707" s="51" t="s">
        <v>14</v>
      </c>
      <c r="G707" s="51" t="s">
        <v>1684</v>
      </c>
      <c r="H707" s="51" t="s">
        <v>314</v>
      </c>
      <c r="K707" s="51" t="s">
        <v>1713</v>
      </c>
      <c r="L707" s="51" t="s">
        <v>1710</v>
      </c>
      <c r="M707" s="51" t="s">
        <v>1711</v>
      </c>
      <c r="O707" s="51" t="s">
        <v>1714</v>
      </c>
      <c r="P707" s="51" t="s">
        <v>1715</v>
      </c>
      <c r="Q707" s="52">
        <v>7200</v>
      </c>
      <c r="R707" s="52">
        <v>7920</v>
      </c>
      <c r="S707" s="51" t="s">
        <v>1716</v>
      </c>
      <c r="T707" s="51" t="s">
        <v>1261</v>
      </c>
      <c r="U707" s="51" t="s">
        <v>1717</v>
      </c>
      <c r="V707" s="51" t="s">
        <v>82</v>
      </c>
      <c r="Y707" s="49">
        <v>706</v>
      </c>
    </row>
    <row r="708" spans="1:25" x14ac:dyDescent="0.4">
      <c r="A708" s="46" t="str">
        <f>VLOOKUP(F708,M!$A$3:$B$32,2)</f>
        <v>建築・土木</v>
      </c>
      <c r="B708" s="46" t="str">
        <f>IFERROR(IF(A708="","",A708&amp;COUNTIF(A$2:A708,A708)),"")</f>
        <v>建築・土木16</v>
      </c>
      <c r="C708" s="51" t="s">
        <v>1621</v>
      </c>
      <c r="D708" s="52">
        <v>707</v>
      </c>
      <c r="F708" s="51" t="s">
        <v>16</v>
      </c>
      <c r="G708" s="51" t="s">
        <v>1720</v>
      </c>
      <c r="H708" s="51" t="s">
        <v>334</v>
      </c>
      <c r="K708" s="51" t="s">
        <v>335</v>
      </c>
      <c r="L708" s="51" t="s">
        <v>87</v>
      </c>
      <c r="M708" s="51" t="s">
        <v>88</v>
      </c>
      <c r="O708" s="51" t="s">
        <v>336</v>
      </c>
      <c r="P708" s="51" t="s">
        <v>337</v>
      </c>
      <c r="Q708" s="52">
        <v>30000</v>
      </c>
      <c r="R708" s="52">
        <v>33000</v>
      </c>
      <c r="S708" s="51" t="s">
        <v>338</v>
      </c>
      <c r="T708" s="51" t="s">
        <v>224</v>
      </c>
      <c r="U708" s="51" t="s">
        <v>339</v>
      </c>
      <c r="V708" s="51" t="s">
        <v>82</v>
      </c>
      <c r="Y708" s="49">
        <v>707</v>
      </c>
    </row>
    <row r="709" spans="1:25" x14ac:dyDescent="0.4">
      <c r="A709" s="46" t="str">
        <f>VLOOKUP(F709,M!$A$3:$B$32,2)</f>
        <v>建築・土木</v>
      </c>
      <c r="B709" s="46" t="str">
        <f>IFERROR(IF(A709="","",A709&amp;COUNTIF(A$2:A709,A709)),"")</f>
        <v>建築・土木17</v>
      </c>
      <c r="C709" s="51" t="s">
        <v>1621</v>
      </c>
      <c r="D709" s="52">
        <v>708</v>
      </c>
      <c r="F709" s="51" t="s">
        <v>16</v>
      </c>
      <c r="G709" s="51" t="s">
        <v>1720</v>
      </c>
      <c r="H709" s="51" t="s">
        <v>334</v>
      </c>
      <c r="K709" s="51" t="s">
        <v>340</v>
      </c>
      <c r="L709" s="51" t="s">
        <v>87</v>
      </c>
      <c r="M709" s="51" t="s">
        <v>88</v>
      </c>
      <c r="O709" s="51" t="s">
        <v>341</v>
      </c>
      <c r="P709" s="51" t="s">
        <v>342</v>
      </c>
      <c r="Q709" s="52">
        <v>15000</v>
      </c>
      <c r="R709" s="52">
        <v>16500</v>
      </c>
      <c r="S709" s="51" t="s">
        <v>343</v>
      </c>
      <c r="T709" s="51" t="s">
        <v>127</v>
      </c>
      <c r="U709" s="51" t="s">
        <v>344</v>
      </c>
      <c r="V709" s="51" t="s">
        <v>82</v>
      </c>
      <c r="Y709" s="49">
        <v>708</v>
      </c>
    </row>
    <row r="710" spans="1:25" x14ac:dyDescent="0.4">
      <c r="A710" s="46" t="str">
        <f>VLOOKUP(F710,M!$A$3:$B$32,2)</f>
        <v>建築・土木</v>
      </c>
      <c r="B710" s="46" t="str">
        <f>IFERROR(IF(A710="","",A710&amp;COUNTIF(A$2:A710,A710)),"")</f>
        <v>建築・土木18</v>
      </c>
      <c r="C710" s="51" t="s">
        <v>1621</v>
      </c>
      <c r="D710" s="52">
        <v>709</v>
      </c>
      <c r="F710" s="51" t="s">
        <v>16</v>
      </c>
      <c r="G710" s="51" t="s">
        <v>1720</v>
      </c>
      <c r="H710" s="51" t="s">
        <v>334</v>
      </c>
      <c r="K710" s="51" t="s">
        <v>5712</v>
      </c>
      <c r="L710" s="51" t="s">
        <v>412</v>
      </c>
      <c r="M710" s="51" t="s">
        <v>413</v>
      </c>
      <c r="O710" s="51" t="s">
        <v>5713</v>
      </c>
      <c r="P710" s="51" t="s">
        <v>5714</v>
      </c>
      <c r="Q710" s="52">
        <v>9000</v>
      </c>
      <c r="R710" s="52">
        <v>9900</v>
      </c>
      <c r="S710" s="51" t="s">
        <v>5715</v>
      </c>
      <c r="T710" s="51" t="s">
        <v>5716</v>
      </c>
      <c r="U710" s="51" t="s">
        <v>1219</v>
      </c>
      <c r="V710" s="51" t="s">
        <v>82</v>
      </c>
      <c r="Y710" s="49">
        <v>709</v>
      </c>
    </row>
    <row r="711" spans="1:25" x14ac:dyDescent="0.4">
      <c r="A711" s="46" t="str">
        <f>VLOOKUP(F711,M!$A$3:$B$32,2)</f>
        <v>建築・土木</v>
      </c>
      <c r="B711" s="46" t="str">
        <f>IFERROR(IF(A711="","",A711&amp;COUNTIF(A$2:A711,A711)),"")</f>
        <v>建築・土木19</v>
      </c>
      <c r="C711" s="51" t="s">
        <v>1621</v>
      </c>
      <c r="D711" s="52">
        <v>710</v>
      </c>
      <c r="F711" s="51" t="s">
        <v>16</v>
      </c>
      <c r="G711" s="51" t="s">
        <v>1720</v>
      </c>
      <c r="H711" s="51" t="s">
        <v>334</v>
      </c>
      <c r="L711" s="51" t="s">
        <v>3374</v>
      </c>
      <c r="M711" s="51" t="s">
        <v>3375</v>
      </c>
      <c r="O711" s="51" t="s">
        <v>5717</v>
      </c>
      <c r="P711" s="51" t="s">
        <v>5718</v>
      </c>
      <c r="Q711" s="52">
        <v>5200</v>
      </c>
      <c r="R711" s="52">
        <v>5720</v>
      </c>
      <c r="S711" s="51" t="s">
        <v>5719</v>
      </c>
      <c r="T711" s="51" t="s">
        <v>148</v>
      </c>
      <c r="U711" s="51" t="s">
        <v>5720</v>
      </c>
      <c r="V711" s="51" t="s">
        <v>129</v>
      </c>
      <c r="Y711" s="49">
        <v>710</v>
      </c>
    </row>
    <row r="712" spans="1:25" x14ac:dyDescent="0.4">
      <c r="A712" s="46" t="str">
        <f>VLOOKUP(F712,M!$A$3:$B$32,2)</f>
        <v>建築・土木</v>
      </c>
      <c r="B712" s="46" t="str">
        <f>IFERROR(IF(A712="","",A712&amp;COUNTIF(A$2:A712,A712)),"")</f>
        <v>建築・土木20</v>
      </c>
      <c r="C712" s="51" t="s">
        <v>1621</v>
      </c>
      <c r="D712" s="52">
        <v>711</v>
      </c>
      <c r="F712" s="51" t="s">
        <v>16</v>
      </c>
      <c r="G712" s="51" t="s">
        <v>1720</v>
      </c>
      <c r="H712" s="51" t="s">
        <v>334</v>
      </c>
      <c r="K712" s="51" t="s">
        <v>5721</v>
      </c>
      <c r="L712" s="51" t="s">
        <v>350</v>
      </c>
      <c r="M712" s="51" t="s">
        <v>351</v>
      </c>
      <c r="O712" s="51" t="s">
        <v>5722</v>
      </c>
      <c r="P712" s="51" t="s">
        <v>5723</v>
      </c>
      <c r="Q712" s="52">
        <v>120000</v>
      </c>
      <c r="R712" s="52">
        <v>132000</v>
      </c>
      <c r="S712" s="51" t="s">
        <v>5724</v>
      </c>
      <c r="T712" s="51" t="s">
        <v>173</v>
      </c>
      <c r="U712" s="51" t="s">
        <v>363</v>
      </c>
      <c r="V712" s="51" t="s">
        <v>82</v>
      </c>
      <c r="Y712" s="49">
        <v>711</v>
      </c>
    </row>
    <row r="713" spans="1:25" x14ac:dyDescent="0.4">
      <c r="A713" s="46" t="str">
        <f>VLOOKUP(F713,M!$A$3:$B$32,2)</f>
        <v>建築・土木</v>
      </c>
      <c r="B713" s="46" t="str">
        <f>IFERROR(IF(A713="","",A713&amp;COUNTIF(A$2:A713,A713)),"")</f>
        <v>建築・土木21</v>
      </c>
      <c r="C713" s="51" t="s">
        <v>1621</v>
      </c>
      <c r="D713" s="52">
        <v>712</v>
      </c>
      <c r="F713" s="51" t="s">
        <v>16</v>
      </c>
      <c r="G713" s="51" t="s">
        <v>1720</v>
      </c>
      <c r="H713" s="51" t="s">
        <v>334</v>
      </c>
      <c r="K713" s="51" t="s">
        <v>349</v>
      </c>
      <c r="L713" s="51" t="s">
        <v>350</v>
      </c>
      <c r="M713" s="51" t="s">
        <v>351</v>
      </c>
      <c r="O713" s="51" t="s">
        <v>352</v>
      </c>
      <c r="P713" s="51" t="s">
        <v>3455</v>
      </c>
      <c r="Q713" s="52">
        <v>120000</v>
      </c>
      <c r="R713" s="52">
        <v>132000</v>
      </c>
      <c r="S713" s="51" t="s">
        <v>353</v>
      </c>
      <c r="T713" s="51" t="s">
        <v>172</v>
      </c>
      <c r="U713" s="51" t="s">
        <v>354</v>
      </c>
      <c r="V713" s="51" t="s">
        <v>82</v>
      </c>
      <c r="Y713" s="49">
        <v>712</v>
      </c>
    </row>
    <row r="714" spans="1:25" x14ac:dyDescent="0.4">
      <c r="A714" s="46" t="str">
        <f>VLOOKUP(F714,M!$A$3:$B$32,2)</f>
        <v>建築・土木</v>
      </c>
      <c r="B714" s="46" t="str">
        <f>IFERROR(IF(A714="","",A714&amp;COUNTIF(A$2:A714,A714)),"")</f>
        <v>建築・土木22</v>
      </c>
      <c r="C714" s="51" t="s">
        <v>1621</v>
      </c>
      <c r="D714" s="52">
        <v>713</v>
      </c>
      <c r="F714" s="51" t="s">
        <v>16</v>
      </c>
      <c r="G714" s="51" t="s">
        <v>1720</v>
      </c>
      <c r="H714" s="51" t="s">
        <v>334</v>
      </c>
      <c r="K714" s="51" t="s">
        <v>355</v>
      </c>
      <c r="L714" s="51" t="s">
        <v>350</v>
      </c>
      <c r="M714" s="51" t="s">
        <v>351</v>
      </c>
      <c r="O714" s="51" t="s">
        <v>356</v>
      </c>
      <c r="P714" s="51" t="s">
        <v>357</v>
      </c>
      <c r="Q714" s="52">
        <v>120000</v>
      </c>
      <c r="R714" s="52">
        <v>132000</v>
      </c>
      <c r="S714" s="51" t="s">
        <v>358</v>
      </c>
      <c r="T714" s="51" t="s">
        <v>148</v>
      </c>
      <c r="U714" s="51" t="s">
        <v>359</v>
      </c>
      <c r="V714" s="51" t="s">
        <v>82</v>
      </c>
      <c r="Y714" s="49">
        <v>713</v>
      </c>
    </row>
    <row r="715" spans="1:25" x14ac:dyDescent="0.4">
      <c r="A715" s="46" t="str">
        <f>VLOOKUP(F715,M!$A$3:$B$32,2)</f>
        <v>建築・土木</v>
      </c>
      <c r="B715" s="46" t="str">
        <f>IFERROR(IF(A715="","",A715&amp;COUNTIF(A$2:A715,A715)),"")</f>
        <v>建築・土木23</v>
      </c>
      <c r="C715" s="51" t="s">
        <v>1664</v>
      </c>
      <c r="D715" s="52">
        <v>714</v>
      </c>
      <c r="F715" s="51" t="s">
        <v>16</v>
      </c>
      <c r="G715" s="51" t="s">
        <v>1720</v>
      </c>
      <c r="H715" s="51" t="s">
        <v>334</v>
      </c>
      <c r="K715" s="51" t="s">
        <v>360</v>
      </c>
      <c r="L715" s="51" t="s">
        <v>350</v>
      </c>
      <c r="M715" s="51" t="s">
        <v>351</v>
      </c>
      <c r="O715" s="51" t="s">
        <v>361</v>
      </c>
      <c r="P715" s="51" t="s">
        <v>3455</v>
      </c>
      <c r="Q715" s="52">
        <v>120000</v>
      </c>
      <c r="R715" s="52">
        <v>132000</v>
      </c>
      <c r="S715" s="51" t="s">
        <v>362</v>
      </c>
      <c r="T715" s="51" t="s">
        <v>97</v>
      </c>
      <c r="U715" s="51" t="s">
        <v>363</v>
      </c>
      <c r="V715" s="51" t="s">
        <v>82</v>
      </c>
      <c r="Y715" s="49">
        <v>714</v>
      </c>
    </row>
    <row r="716" spans="1:25" x14ac:dyDescent="0.4">
      <c r="A716" s="46" t="str">
        <f>VLOOKUP(F716,M!$A$3:$B$32,2)</f>
        <v>建築・土木</v>
      </c>
      <c r="B716" s="46" t="str">
        <f>IFERROR(IF(A716="","",A716&amp;COUNTIF(A$2:A716,A716)),"")</f>
        <v>建築・土木24</v>
      </c>
      <c r="C716" s="51" t="s">
        <v>1664</v>
      </c>
      <c r="D716" s="52">
        <v>715</v>
      </c>
      <c r="F716" s="51" t="s">
        <v>16</v>
      </c>
      <c r="G716" s="51" t="s">
        <v>1720</v>
      </c>
      <c r="H716" s="51" t="s">
        <v>334</v>
      </c>
      <c r="K716" s="51" t="s">
        <v>364</v>
      </c>
      <c r="L716" s="51" t="s">
        <v>350</v>
      </c>
      <c r="M716" s="51" t="s">
        <v>351</v>
      </c>
      <c r="O716" s="51" t="s">
        <v>365</v>
      </c>
      <c r="P716" s="51" t="s">
        <v>3455</v>
      </c>
      <c r="Q716" s="52">
        <v>120000</v>
      </c>
      <c r="R716" s="52">
        <v>132000</v>
      </c>
      <c r="S716" s="51" t="s">
        <v>366</v>
      </c>
      <c r="T716" s="51" t="s">
        <v>116</v>
      </c>
      <c r="U716" s="51" t="s">
        <v>367</v>
      </c>
      <c r="V716" s="51" t="s">
        <v>82</v>
      </c>
      <c r="Y716" s="49">
        <v>715</v>
      </c>
    </row>
    <row r="717" spans="1:25" x14ac:dyDescent="0.4">
      <c r="A717" s="46" t="str">
        <f>VLOOKUP(F717,M!$A$3:$B$32,2)</f>
        <v>建築・土木</v>
      </c>
      <c r="B717" s="46" t="str">
        <f>IFERROR(IF(A717="","",A717&amp;COUNTIF(A$2:A717,A717)),"")</f>
        <v>建築・土木25</v>
      </c>
      <c r="C717" s="51" t="s">
        <v>1664</v>
      </c>
      <c r="D717" s="52">
        <v>716</v>
      </c>
      <c r="F717" s="51" t="s">
        <v>16</v>
      </c>
      <c r="G717" s="51" t="s">
        <v>1720</v>
      </c>
      <c r="H717" s="51" t="s">
        <v>334</v>
      </c>
      <c r="K717" s="51" t="s">
        <v>368</v>
      </c>
      <c r="L717" s="51" t="s">
        <v>350</v>
      </c>
      <c r="M717" s="51" t="s">
        <v>351</v>
      </c>
      <c r="O717" s="51" t="s">
        <v>369</v>
      </c>
      <c r="P717" s="51" t="s">
        <v>3455</v>
      </c>
      <c r="Q717" s="52">
        <v>120000</v>
      </c>
      <c r="R717" s="52">
        <v>132000</v>
      </c>
      <c r="S717" s="51" t="s">
        <v>370</v>
      </c>
      <c r="T717" s="51" t="s">
        <v>127</v>
      </c>
      <c r="U717" s="51" t="s">
        <v>359</v>
      </c>
      <c r="V717" s="51" t="s">
        <v>82</v>
      </c>
      <c r="Y717" s="49">
        <v>716</v>
      </c>
    </row>
    <row r="718" spans="1:25" x14ac:dyDescent="0.4">
      <c r="A718" s="46" t="str">
        <f>VLOOKUP(F718,M!$A$3:$B$32,2)</f>
        <v>建築・土木</v>
      </c>
      <c r="B718" s="46" t="str">
        <f>IFERROR(IF(A718="","",A718&amp;COUNTIF(A$2:A718,A718)),"")</f>
        <v>建築・土木26</v>
      </c>
      <c r="C718" s="51" t="s">
        <v>1664</v>
      </c>
      <c r="D718" s="52">
        <v>717</v>
      </c>
      <c r="F718" s="51" t="s">
        <v>16</v>
      </c>
      <c r="G718" s="51" t="s">
        <v>1720</v>
      </c>
      <c r="H718" s="51" t="s">
        <v>334</v>
      </c>
      <c r="K718" s="51" t="s">
        <v>372</v>
      </c>
      <c r="L718" s="51" t="s">
        <v>350</v>
      </c>
      <c r="M718" s="51" t="s">
        <v>351</v>
      </c>
      <c r="O718" s="51" t="s">
        <v>373</v>
      </c>
      <c r="P718" s="51" t="s">
        <v>3455</v>
      </c>
      <c r="Q718" s="52">
        <v>120000</v>
      </c>
      <c r="R718" s="52">
        <v>132000</v>
      </c>
      <c r="S718" s="51" t="s">
        <v>374</v>
      </c>
      <c r="T718" s="51" t="s">
        <v>110</v>
      </c>
      <c r="U718" s="51" t="s">
        <v>354</v>
      </c>
      <c r="V718" s="51" t="s">
        <v>82</v>
      </c>
      <c r="Y718" s="49">
        <v>717</v>
      </c>
    </row>
    <row r="719" spans="1:25" x14ac:dyDescent="0.4">
      <c r="A719" s="46" t="str">
        <f>VLOOKUP(F719,M!$A$3:$B$32,2)</f>
        <v>建築・土木</v>
      </c>
      <c r="B719" s="46" t="str">
        <f>IFERROR(IF(A719="","",A719&amp;COUNTIF(A$2:A719,A719)),"")</f>
        <v>建築・土木27</v>
      </c>
      <c r="C719" s="51" t="s">
        <v>1664</v>
      </c>
      <c r="D719" s="52">
        <v>718</v>
      </c>
      <c r="F719" s="51" t="s">
        <v>16</v>
      </c>
      <c r="G719" s="51" t="s">
        <v>1720</v>
      </c>
      <c r="H719" s="51" t="s">
        <v>334</v>
      </c>
      <c r="K719" s="51" t="s">
        <v>5725</v>
      </c>
      <c r="L719" s="51" t="s">
        <v>350</v>
      </c>
      <c r="M719" s="51" t="s">
        <v>351</v>
      </c>
      <c r="O719" s="51" t="s">
        <v>5726</v>
      </c>
      <c r="P719" s="51" t="s">
        <v>3455</v>
      </c>
      <c r="Q719" s="52">
        <v>120000</v>
      </c>
      <c r="R719" s="52">
        <v>132000</v>
      </c>
      <c r="S719" s="51" t="s">
        <v>5727</v>
      </c>
      <c r="T719" s="51" t="s">
        <v>224</v>
      </c>
      <c r="U719" s="51" t="s">
        <v>354</v>
      </c>
      <c r="V719" s="51" t="s">
        <v>82</v>
      </c>
      <c r="Y719" s="49">
        <v>718</v>
      </c>
    </row>
    <row r="720" spans="1:25" x14ac:dyDescent="0.4">
      <c r="A720" s="46" t="str">
        <f>VLOOKUP(F720,M!$A$3:$B$32,2)</f>
        <v>建築・土木</v>
      </c>
      <c r="B720" s="46" t="str">
        <f>IFERROR(IF(A720="","",A720&amp;COUNTIF(A$2:A720,A720)),"")</f>
        <v>建築・土木28</v>
      </c>
      <c r="C720" s="51" t="s">
        <v>1664</v>
      </c>
      <c r="D720" s="52">
        <v>719</v>
      </c>
      <c r="F720" s="51" t="s">
        <v>16</v>
      </c>
      <c r="G720" s="51" t="s">
        <v>1720</v>
      </c>
      <c r="H720" s="51" t="s">
        <v>334</v>
      </c>
      <c r="K720" s="51" t="s">
        <v>5728</v>
      </c>
      <c r="L720" s="51" t="s">
        <v>350</v>
      </c>
      <c r="M720" s="51" t="s">
        <v>351</v>
      </c>
      <c r="O720" s="51" t="s">
        <v>5729</v>
      </c>
      <c r="P720" s="51" t="s">
        <v>3455</v>
      </c>
      <c r="Q720" s="52">
        <v>120000</v>
      </c>
      <c r="R720" s="52">
        <v>132000</v>
      </c>
      <c r="S720" s="51" t="s">
        <v>5730</v>
      </c>
      <c r="T720" s="51" t="s">
        <v>5540</v>
      </c>
      <c r="U720" s="51" t="s">
        <v>354</v>
      </c>
      <c r="V720" s="51" t="s">
        <v>82</v>
      </c>
      <c r="Y720" s="49">
        <v>719</v>
      </c>
    </row>
    <row r="721" spans="1:25" x14ac:dyDescent="0.4">
      <c r="A721" s="46" t="str">
        <f>VLOOKUP(F721,M!$A$3:$B$32,2)</f>
        <v>建築・土木</v>
      </c>
      <c r="B721" s="46" t="str">
        <f>IFERROR(IF(A721="","",A721&amp;COUNTIF(A$2:A721,A721)),"")</f>
        <v>建築・土木29</v>
      </c>
      <c r="C721" s="51" t="s">
        <v>1664</v>
      </c>
      <c r="D721" s="52">
        <v>720</v>
      </c>
      <c r="F721" s="51" t="s">
        <v>16</v>
      </c>
      <c r="G721" s="51" t="s">
        <v>1720</v>
      </c>
      <c r="H721" s="51" t="s">
        <v>334</v>
      </c>
      <c r="K721" s="51" t="s">
        <v>1722</v>
      </c>
      <c r="L721" s="51" t="s">
        <v>138</v>
      </c>
      <c r="M721" s="51" t="s">
        <v>139</v>
      </c>
      <c r="O721" s="51" t="s">
        <v>1723</v>
      </c>
      <c r="P721" s="51" t="s">
        <v>1724</v>
      </c>
      <c r="Q721" s="52">
        <v>3000</v>
      </c>
      <c r="R721" s="52">
        <v>3300</v>
      </c>
      <c r="S721" s="51" t="s">
        <v>1725</v>
      </c>
      <c r="T721" s="51" t="s">
        <v>1376</v>
      </c>
      <c r="U721" s="51" t="s">
        <v>1726</v>
      </c>
      <c r="Y721" s="49">
        <v>720</v>
      </c>
    </row>
    <row r="722" spans="1:25" x14ac:dyDescent="0.4">
      <c r="A722" s="46" t="str">
        <f>VLOOKUP(F722,M!$A$3:$B$32,2)</f>
        <v>建築・土木</v>
      </c>
      <c r="B722" s="46" t="str">
        <f>IFERROR(IF(A722="","",A722&amp;COUNTIF(A$2:A722,A722)),"")</f>
        <v>建築・土木30</v>
      </c>
      <c r="C722" s="51" t="s">
        <v>1664</v>
      </c>
      <c r="D722" s="52">
        <v>721</v>
      </c>
      <c r="F722" s="51" t="s">
        <v>16</v>
      </c>
      <c r="G722" s="51" t="s">
        <v>1720</v>
      </c>
      <c r="H722" s="51" t="s">
        <v>334</v>
      </c>
      <c r="L722" s="51" t="s">
        <v>375</v>
      </c>
      <c r="M722" s="51" t="s">
        <v>376</v>
      </c>
      <c r="O722" s="51" t="s">
        <v>5731</v>
      </c>
      <c r="P722" s="51" t="s">
        <v>377</v>
      </c>
      <c r="Q722" s="52">
        <v>21500</v>
      </c>
      <c r="R722" s="52">
        <v>23650</v>
      </c>
      <c r="S722" s="51" t="s">
        <v>378</v>
      </c>
      <c r="T722" s="51" t="s">
        <v>92</v>
      </c>
      <c r="U722" s="51" t="s">
        <v>379</v>
      </c>
      <c r="V722" s="51" t="s">
        <v>129</v>
      </c>
      <c r="Y722" s="49">
        <v>721</v>
      </c>
    </row>
    <row r="723" spans="1:25" x14ac:dyDescent="0.4">
      <c r="A723" s="46" t="str">
        <f>VLOOKUP(F723,M!$A$3:$B$32,2)</f>
        <v>建築・土木</v>
      </c>
      <c r="B723" s="46" t="str">
        <f>IFERROR(IF(A723="","",A723&amp;COUNTIF(A$2:A723,A723)),"")</f>
        <v>建築・土木31</v>
      </c>
      <c r="C723" s="51" t="s">
        <v>1664</v>
      </c>
      <c r="D723" s="52">
        <v>722</v>
      </c>
      <c r="F723" s="51" t="s">
        <v>16</v>
      </c>
      <c r="G723" s="51" t="s">
        <v>1720</v>
      </c>
      <c r="H723" s="51" t="s">
        <v>334</v>
      </c>
      <c r="K723" s="51" t="s">
        <v>381</v>
      </c>
      <c r="L723" s="51" t="s">
        <v>382</v>
      </c>
      <c r="M723" s="51" t="s">
        <v>383</v>
      </c>
      <c r="O723" s="51" t="s">
        <v>384</v>
      </c>
      <c r="P723" s="51" t="s">
        <v>385</v>
      </c>
      <c r="Q723" s="52">
        <v>5200</v>
      </c>
      <c r="R723" s="52">
        <v>5720</v>
      </c>
      <c r="S723" s="51" t="s">
        <v>386</v>
      </c>
      <c r="T723" s="51" t="s">
        <v>102</v>
      </c>
      <c r="U723" s="51" t="s">
        <v>387</v>
      </c>
      <c r="V723" s="51" t="s">
        <v>82</v>
      </c>
      <c r="Y723" s="49">
        <v>722</v>
      </c>
    </row>
    <row r="724" spans="1:25" x14ac:dyDescent="0.4">
      <c r="A724" s="46" t="str">
        <f>VLOOKUP(F724,M!$A$3:$B$32,2)</f>
        <v>建築・土木</v>
      </c>
      <c r="B724" s="46" t="str">
        <f>IFERROR(IF(A724="","",A724&amp;COUNTIF(A$2:A724,A724)),"")</f>
        <v>建築・土木32</v>
      </c>
      <c r="C724" s="51" t="s">
        <v>1664</v>
      </c>
      <c r="D724" s="52">
        <v>723</v>
      </c>
      <c r="F724" s="51" t="s">
        <v>16</v>
      </c>
      <c r="G724" s="51" t="s">
        <v>1720</v>
      </c>
      <c r="H724" s="51" t="s">
        <v>334</v>
      </c>
      <c r="K724" s="51" t="s">
        <v>1727</v>
      </c>
      <c r="L724" s="51" t="s">
        <v>382</v>
      </c>
      <c r="M724" s="51" t="s">
        <v>383</v>
      </c>
      <c r="O724" s="51" t="s">
        <v>1728</v>
      </c>
      <c r="P724" s="51" t="s">
        <v>1729</v>
      </c>
      <c r="Q724" s="52">
        <v>24000</v>
      </c>
      <c r="R724" s="52">
        <v>26400</v>
      </c>
      <c r="S724" s="51" t="s">
        <v>1730</v>
      </c>
      <c r="T724" s="51" t="s">
        <v>1731</v>
      </c>
      <c r="U724" s="51" t="s">
        <v>1732</v>
      </c>
      <c r="Y724" s="49">
        <v>723</v>
      </c>
    </row>
    <row r="725" spans="1:25" x14ac:dyDescent="0.4">
      <c r="A725" s="46" t="str">
        <f>VLOOKUP(F725,M!$A$3:$B$32,2)</f>
        <v>建築・土木</v>
      </c>
      <c r="B725" s="46" t="str">
        <f>IFERROR(IF(A725="","",A725&amp;COUNTIF(A$2:A725,A725)),"")</f>
        <v>建築・土木33</v>
      </c>
      <c r="C725" s="51" t="s">
        <v>1664</v>
      </c>
      <c r="D725" s="52">
        <v>724</v>
      </c>
      <c r="F725" s="51" t="s">
        <v>16</v>
      </c>
      <c r="G725" s="51" t="s">
        <v>1720</v>
      </c>
      <c r="H725" s="51" t="s">
        <v>334</v>
      </c>
      <c r="K725" s="51" t="s">
        <v>1733</v>
      </c>
      <c r="L725" s="51" t="s">
        <v>382</v>
      </c>
      <c r="M725" s="51" t="s">
        <v>383</v>
      </c>
      <c r="O725" s="51" t="s">
        <v>1734</v>
      </c>
      <c r="P725" s="51" t="s">
        <v>1735</v>
      </c>
      <c r="Q725" s="52">
        <v>20000</v>
      </c>
      <c r="R725" s="52">
        <v>22000</v>
      </c>
      <c r="S725" s="51" t="s">
        <v>1736</v>
      </c>
      <c r="T725" s="51" t="s">
        <v>1415</v>
      </c>
      <c r="U725" s="51" t="s">
        <v>1737</v>
      </c>
      <c r="Y725" s="49">
        <v>724</v>
      </c>
    </row>
    <row r="726" spans="1:25" x14ac:dyDescent="0.4">
      <c r="A726" s="46" t="str">
        <f>VLOOKUP(F726,M!$A$3:$B$32,2)</f>
        <v>工学・機械</v>
      </c>
      <c r="B726" s="46" t="str">
        <f>IFERROR(IF(A726="","",A726&amp;COUNTIF(A$2:A726,A726)),"")</f>
        <v>工学・機械10</v>
      </c>
      <c r="C726" s="51" t="s">
        <v>1664</v>
      </c>
      <c r="D726" s="52">
        <v>725</v>
      </c>
      <c r="F726" s="51" t="s">
        <v>18</v>
      </c>
      <c r="G726" s="51" t="s">
        <v>1738</v>
      </c>
      <c r="H726" s="51" t="s">
        <v>391</v>
      </c>
      <c r="K726" s="51" t="s">
        <v>1739</v>
      </c>
      <c r="L726" s="51" t="s">
        <v>87</v>
      </c>
      <c r="M726" s="51" t="s">
        <v>88</v>
      </c>
      <c r="O726" s="51" t="s">
        <v>1740</v>
      </c>
      <c r="P726" s="51" t="s">
        <v>1741</v>
      </c>
      <c r="Q726" s="52">
        <v>10000</v>
      </c>
      <c r="R726" s="52">
        <v>11000</v>
      </c>
      <c r="S726" s="51" t="s">
        <v>1742</v>
      </c>
      <c r="T726" s="51" t="s">
        <v>1464</v>
      </c>
      <c r="U726" s="51" t="s">
        <v>860</v>
      </c>
      <c r="Y726" s="49">
        <v>725</v>
      </c>
    </row>
    <row r="727" spans="1:25" x14ac:dyDescent="0.4">
      <c r="A727" s="46" t="str">
        <f>VLOOKUP(F727,M!$A$3:$B$32,2)</f>
        <v>工学・機械</v>
      </c>
      <c r="B727" s="46" t="str">
        <f>IFERROR(IF(A727="","",A727&amp;COUNTIF(A$2:A727,A727)),"")</f>
        <v>工学・機械11</v>
      </c>
      <c r="C727" s="51" t="s">
        <v>1664</v>
      </c>
      <c r="D727" s="52">
        <v>726</v>
      </c>
      <c r="F727" s="51" t="s">
        <v>18</v>
      </c>
      <c r="G727" s="51" t="s">
        <v>1738</v>
      </c>
      <c r="H727" s="51" t="s">
        <v>391</v>
      </c>
      <c r="K727" s="51" t="s">
        <v>5732</v>
      </c>
      <c r="L727" s="51" t="s">
        <v>155</v>
      </c>
      <c r="M727" s="51" t="s">
        <v>156</v>
      </c>
      <c r="O727" s="51" t="s">
        <v>5733</v>
      </c>
      <c r="P727" s="51" t="s">
        <v>5734</v>
      </c>
      <c r="Q727" s="52">
        <v>2900</v>
      </c>
      <c r="R727" s="52">
        <v>3190</v>
      </c>
      <c r="S727" s="51" t="s">
        <v>5735</v>
      </c>
      <c r="T727" s="51" t="s">
        <v>5540</v>
      </c>
      <c r="U727" s="51" t="s">
        <v>170</v>
      </c>
      <c r="V727" s="51" t="s">
        <v>82</v>
      </c>
      <c r="Y727" s="49">
        <v>726</v>
      </c>
    </row>
    <row r="728" spans="1:25" x14ac:dyDescent="0.4">
      <c r="A728" s="46" t="str">
        <f>VLOOKUP(F728,M!$A$3:$B$32,2)</f>
        <v>工学・機械</v>
      </c>
      <c r="B728" s="46" t="str">
        <f>IFERROR(IF(A728="","",A728&amp;COUNTIF(A$2:A728,A728)),"")</f>
        <v>工学・機械12</v>
      </c>
      <c r="C728" s="51" t="s">
        <v>1664</v>
      </c>
      <c r="D728" s="52">
        <v>727</v>
      </c>
      <c r="F728" s="51" t="s">
        <v>18</v>
      </c>
      <c r="G728" s="51" t="s">
        <v>1738</v>
      </c>
      <c r="H728" s="51" t="s">
        <v>391</v>
      </c>
      <c r="K728" s="51" t="s">
        <v>395</v>
      </c>
      <c r="L728" s="51" t="s">
        <v>105</v>
      </c>
      <c r="M728" s="51" t="s">
        <v>106</v>
      </c>
      <c r="O728" s="51" t="s">
        <v>396</v>
      </c>
      <c r="P728" s="51" t="s">
        <v>397</v>
      </c>
      <c r="Q728" s="52">
        <v>8000</v>
      </c>
      <c r="R728" s="52">
        <v>8800</v>
      </c>
      <c r="S728" s="51" t="s">
        <v>398</v>
      </c>
      <c r="T728" s="51" t="s">
        <v>110</v>
      </c>
      <c r="U728" s="51" t="s">
        <v>399</v>
      </c>
      <c r="V728" s="51" t="s">
        <v>82</v>
      </c>
      <c r="Y728" s="49">
        <v>727</v>
      </c>
    </row>
    <row r="729" spans="1:25" x14ac:dyDescent="0.4">
      <c r="A729" s="46" t="str">
        <f>VLOOKUP(F729,M!$A$3:$B$32,2)</f>
        <v>工学・機械</v>
      </c>
      <c r="B729" s="46" t="str">
        <f>IFERROR(IF(A729="","",A729&amp;COUNTIF(A$2:A729,A729)),"")</f>
        <v>工学・機械13</v>
      </c>
      <c r="C729" s="51" t="s">
        <v>1664</v>
      </c>
      <c r="D729" s="52">
        <v>728</v>
      </c>
      <c r="F729" s="51" t="s">
        <v>18</v>
      </c>
      <c r="G729" s="51" t="s">
        <v>1738</v>
      </c>
      <c r="H729" s="51" t="s">
        <v>391</v>
      </c>
      <c r="K729" s="51" t="s">
        <v>1745</v>
      </c>
      <c r="L729" s="51" t="s">
        <v>122</v>
      </c>
      <c r="M729" s="51" t="s">
        <v>123</v>
      </c>
      <c r="O729" s="51" t="s">
        <v>1746</v>
      </c>
      <c r="P729" s="51" t="s">
        <v>1747</v>
      </c>
      <c r="Q729" s="52">
        <v>27000</v>
      </c>
      <c r="R729" s="52">
        <v>29700</v>
      </c>
      <c r="S729" s="51" t="s">
        <v>1748</v>
      </c>
      <c r="T729" s="51" t="s">
        <v>1749</v>
      </c>
      <c r="U729" s="51" t="s">
        <v>1382</v>
      </c>
      <c r="V729" s="51" t="s">
        <v>82</v>
      </c>
      <c r="Y729" s="49">
        <v>728</v>
      </c>
    </row>
    <row r="730" spans="1:25" x14ac:dyDescent="0.4">
      <c r="A730" s="46" t="str">
        <f>VLOOKUP(F730,M!$A$3:$B$32,2)</f>
        <v>工学・機械</v>
      </c>
      <c r="B730" s="46" t="str">
        <f>IFERROR(IF(A730="","",A730&amp;COUNTIF(A$2:A730,A730)),"")</f>
        <v>工学・機械14</v>
      </c>
      <c r="C730" s="51" t="s">
        <v>1689</v>
      </c>
      <c r="D730" s="52">
        <v>729</v>
      </c>
      <c r="F730" s="51" t="s">
        <v>18</v>
      </c>
      <c r="G730" s="51" t="s">
        <v>1738</v>
      </c>
      <c r="H730" s="51" t="s">
        <v>391</v>
      </c>
      <c r="K730" s="51" t="s">
        <v>1750</v>
      </c>
      <c r="L730" s="51" t="s">
        <v>382</v>
      </c>
      <c r="M730" s="51" t="s">
        <v>383</v>
      </c>
      <c r="O730" s="51" t="s">
        <v>1751</v>
      </c>
      <c r="P730" s="51" t="s">
        <v>1752</v>
      </c>
      <c r="Q730" s="52">
        <v>45000</v>
      </c>
      <c r="R730" s="52">
        <v>49500</v>
      </c>
      <c r="S730" s="51" t="s">
        <v>1753</v>
      </c>
      <c r="T730" s="51" t="s">
        <v>1376</v>
      </c>
      <c r="U730" s="51" t="s">
        <v>1754</v>
      </c>
      <c r="Y730" s="49">
        <v>729</v>
      </c>
    </row>
    <row r="731" spans="1:25" x14ac:dyDescent="0.4">
      <c r="A731" s="46" t="str">
        <f>VLOOKUP(F731,M!$A$3:$B$32,2)</f>
        <v>工学・機械</v>
      </c>
      <c r="B731" s="46" t="str">
        <f>IFERROR(IF(A731="","",A731&amp;COUNTIF(A$2:A731,A731)),"")</f>
        <v>工学・機械15</v>
      </c>
      <c r="C731" s="51" t="s">
        <v>1689</v>
      </c>
      <c r="D731" s="52">
        <v>730</v>
      </c>
      <c r="F731" s="51" t="s">
        <v>18</v>
      </c>
      <c r="G731" s="51" t="s">
        <v>1738</v>
      </c>
      <c r="H731" s="51" t="s">
        <v>391</v>
      </c>
      <c r="K731" s="51" t="s">
        <v>1755</v>
      </c>
      <c r="L731" s="51" t="s">
        <v>382</v>
      </c>
      <c r="M731" s="51" t="s">
        <v>383</v>
      </c>
      <c r="O731" s="51" t="s">
        <v>1756</v>
      </c>
      <c r="P731" s="51" t="s">
        <v>1757</v>
      </c>
      <c r="Q731" s="52">
        <v>20000</v>
      </c>
      <c r="R731" s="52">
        <v>22000</v>
      </c>
      <c r="S731" s="51" t="s">
        <v>1758</v>
      </c>
      <c r="T731" s="51" t="s">
        <v>1458</v>
      </c>
      <c r="U731" s="51" t="s">
        <v>1759</v>
      </c>
      <c r="Y731" s="49">
        <v>730</v>
      </c>
    </row>
    <row r="732" spans="1:25" x14ac:dyDescent="0.4">
      <c r="A732" s="46" t="str">
        <f>VLOOKUP(F732,M!$A$3:$B$32,2)</f>
        <v>工学・機械</v>
      </c>
      <c r="B732" s="46" t="str">
        <f>IFERROR(IF(A732="","",A732&amp;COUNTIF(A$2:A732,A732)),"")</f>
        <v>工学・機械16</v>
      </c>
      <c r="C732" s="51" t="s">
        <v>1689</v>
      </c>
      <c r="D732" s="52">
        <v>731</v>
      </c>
      <c r="F732" s="51" t="s">
        <v>18</v>
      </c>
      <c r="G732" s="51" t="s">
        <v>1738</v>
      </c>
      <c r="H732" s="51" t="s">
        <v>391</v>
      </c>
      <c r="K732" s="51" t="s">
        <v>5736</v>
      </c>
      <c r="L732" s="51" t="s">
        <v>212</v>
      </c>
      <c r="M732" s="51" t="s">
        <v>213</v>
      </c>
      <c r="O732" s="51" t="s">
        <v>5737</v>
      </c>
      <c r="P732" s="51" t="s">
        <v>5738</v>
      </c>
      <c r="Q732" s="52">
        <v>14000</v>
      </c>
      <c r="R732" s="52">
        <v>15400</v>
      </c>
      <c r="S732" s="51" t="s">
        <v>5739</v>
      </c>
      <c r="T732" s="51" t="s">
        <v>224</v>
      </c>
      <c r="U732" s="51" t="s">
        <v>298</v>
      </c>
      <c r="V732" s="51" t="s">
        <v>82</v>
      </c>
      <c r="Y732" s="49">
        <v>731</v>
      </c>
    </row>
    <row r="733" spans="1:25" x14ac:dyDescent="0.4">
      <c r="A733" s="46" t="str">
        <f>VLOOKUP(F733,M!$A$3:$B$32,2)</f>
        <v>電気・電子</v>
      </c>
      <c r="B733" s="46" t="str">
        <f>IFERROR(IF(A733="","",A733&amp;COUNTIF(A$2:A733,A733)),"")</f>
        <v>電気・電子5</v>
      </c>
      <c r="C733" s="51" t="s">
        <v>1689</v>
      </c>
      <c r="D733" s="52">
        <v>732</v>
      </c>
      <c r="F733" s="51" t="s">
        <v>20</v>
      </c>
      <c r="G733" s="51" t="s">
        <v>1760</v>
      </c>
      <c r="H733" s="51" t="s">
        <v>401</v>
      </c>
      <c r="K733" s="51" t="s">
        <v>5740</v>
      </c>
      <c r="L733" s="51" t="s">
        <v>155</v>
      </c>
      <c r="M733" s="51" t="s">
        <v>156</v>
      </c>
      <c r="O733" s="51" t="s">
        <v>5741</v>
      </c>
      <c r="P733" s="51" t="s">
        <v>5742</v>
      </c>
      <c r="Q733" s="52">
        <v>10000</v>
      </c>
      <c r="R733" s="52">
        <v>11000</v>
      </c>
      <c r="S733" s="51" t="s">
        <v>5743</v>
      </c>
      <c r="T733" s="51" t="s">
        <v>110</v>
      </c>
      <c r="U733" s="51" t="s">
        <v>5014</v>
      </c>
      <c r="V733" s="51" t="s">
        <v>82</v>
      </c>
      <c r="Y733" s="49">
        <v>732</v>
      </c>
    </row>
    <row r="734" spans="1:25" x14ac:dyDescent="0.4">
      <c r="A734" s="46" t="str">
        <f>VLOOKUP(F734,M!$A$3:$B$32,2)</f>
        <v>電気・電子</v>
      </c>
      <c r="B734" s="46" t="str">
        <f>IFERROR(IF(A734="","",A734&amp;COUNTIF(A$2:A734,A734)),"")</f>
        <v>電気・電子6</v>
      </c>
      <c r="C734" s="51" t="s">
        <v>1689</v>
      </c>
      <c r="D734" s="52">
        <v>733</v>
      </c>
      <c r="F734" s="51" t="s">
        <v>20</v>
      </c>
      <c r="G734" s="51" t="s">
        <v>1760</v>
      </c>
      <c r="H734" s="51" t="s">
        <v>401</v>
      </c>
      <c r="K734" s="51" t="s">
        <v>5744</v>
      </c>
      <c r="L734" s="51" t="s">
        <v>155</v>
      </c>
      <c r="M734" s="51" t="s">
        <v>156</v>
      </c>
      <c r="O734" s="51" t="s">
        <v>5745</v>
      </c>
      <c r="P734" s="51" t="s">
        <v>5746</v>
      </c>
      <c r="Q734" s="52">
        <v>3000</v>
      </c>
      <c r="R734" s="52">
        <v>3300</v>
      </c>
      <c r="S734" s="51" t="s">
        <v>5747</v>
      </c>
      <c r="T734" s="51" t="s">
        <v>110</v>
      </c>
      <c r="U734" s="51" t="s">
        <v>966</v>
      </c>
      <c r="V734" s="51" t="s">
        <v>82</v>
      </c>
      <c r="Y734" s="49">
        <v>733</v>
      </c>
    </row>
    <row r="735" spans="1:25" x14ac:dyDescent="0.4">
      <c r="A735" s="46" t="str">
        <f>VLOOKUP(F735,M!$A$3:$B$32,2)</f>
        <v>電気・電子</v>
      </c>
      <c r="B735" s="46" t="str">
        <f>IFERROR(IF(A735="","",A735&amp;COUNTIF(A$2:A735,A735)),"")</f>
        <v>電気・電子7</v>
      </c>
      <c r="C735" s="51" t="s">
        <v>1689</v>
      </c>
      <c r="D735" s="52">
        <v>734</v>
      </c>
      <c r="F735" s="51" t="s">
        <v>20</v>
      </c>
      <c r="G735" s="51" t="s">
        <v>1760</v>
      </c>
      <c r="H735" s="51" t="s">
        <v>401</v>
      </c>
      <c r="K735" s="51" t="s">
        <v>5748</v>
      </c>
      <c r="L735" s="51" t="s">
        <v>155</v>
      </c>
      <c r="M735" s="51" t="s">
        <v>156</v>
      </c>
      <c r="O735" s="51" t="s">
        <v>5749</v>
      </c>
      <c r="P735" s="51" t="s">
        <v>5750</v>
      </c>
      <c r="Q735" s="52">
        <v>3000</v>
      </c>
      <c r="R735" s="52">
        <v>3300</v>
      </c>
      <c r="S735" s="51" t="s">
        <v>5751</v>
      </c>
      <c r="T735" s="51" t="s">
        <v>127</v>
      </c>
      <c r="U735" s="51" t="s">
        <v>170</v>
      </c>
      <c r="V735" s="51" t="s">
        <v>82</v>
      </c>
      <c r="Y735" s="49">
        <v>734</v>
      </c>
    </row>
    <row r="736" spans="1:25" x14ac:dyDescent="0.4">
      <c r="A736" s="46" t="str">
        <f>VLOOKUP(F736,M!$A$3:$B$32,2)</f>
        <v>電気・電子</v>
      </c>
      <c r="B736" s="46" t="str">
        <f>IFERROR(IF(A736="","",A736&amp;COUNTIF(A$2:A736,A736)),"")</f>
        <v>電気・電子8</v>
      </c>
      <c r="C736" s="51" t="s">
        <v>1689</v>
      </c>
      <c r="D736" s="52">
        <v>735</v>
      </c>
      <c r="F736" s="51" t="s">
        <v>20</v>
      </c>
      <c r="G736" s="51" t="s">
        <v>1760</v>
      </c>
      <c r="H736" s="51" t="s">
        <v>401</v>
      </c>
      <c r="K736" s="51" t="s">
        <v>1761</v>
      </c>
      <c r="L736" s="51" t="s">
        <v>244</v>
      </c>
      <c r="M736" s="51" t="s">
        <v>245</v>
      </c>
      <c r="O736" s="51" t="s">
        <v>1762</v>
      </c>
      <c r="P736" s="51" t="s">
        <v>5752</v>
      </c>
      <c r="Q736" s="52">
        <v>2700</v>
      </c>
      <c r="R736" s="52">
        <v>2970</v>
      </c>
      <c r="S736" s="51" t="s">
        <v>1763</v>
      </c>
      <c r="T736" s="51" t="s">
        <v>1375</v>
      </c>
      <c r="U736" s="51" t="s">
        <v>1764</v>
      </c>
      <c r="Y736" s="49">
        <v>735</v>
      </c>
    </row>
    <row r="737" spans="1:25" x14ac:dyDescent="0.4">
      <c r="A737" s="46" t="str">
        <f>VLOOKUP(F737,M!$A$3:$B$32,2)</f>
        <v>電気・電子</v>
      </c>
      <c r="B737" s="46" t="str">
        <f>IFERROR(IF(A737="","",A737&amp;COUNTIF(A$2:A737,A737)),"")</f>
        <v>電気・電子9</v>
      </c>
      <c r="C737" s="51" t="s">
        <v>1689</v>
      </c>
      <c r="D737" s="52">
        <v>736</v>
      </c>
      <c r="F737" s="51" t="s">
        <v>20</v>
      </c>
      <c r="G737" s="51" t="s">
        <v>1760</v>
      </c>
      <c r="H737" s="51" t="s">
        <v>401</v>
      </c>
      <c r="K737" s="51" t="s">
        <v>5753</v>
      </c>
      <c r="L737" s="51" t="s">
        <v>382</v>
      </c>
      <c r="M737" s="51" t="s">
        <v>383</v>
      </c>
      <c r="O737" s="51" t="s">
        <v>5754</v>
      </c>
      <c r="P737" s="51" t="s">
        <v>5755</v>
      </c>
      <c r="Q737" s="52">
        <v>17000</v>
      </c>
      <c r="R737" s="52">
        <v>18700</v>
      </c>
      <c r="S737" s="51" t="s">
        <v>5756</v>
      </c>
      <c r="T737" s="51" t="s">
        <v>110</v>
      </c>
      <c r="U737" s="51" t="s">
        <v>840</v>
      </c>
      <c r="V737" s="51" t="s">
        <v>82</v>
      </c>
      <c r="Y737" s="49">
        <v>736</v>
      </c>
    </row>
    <row r="738" spans="1:25" x14ac:dyDescent="0.4">
      <c r="A738" s="46" t="str">
        <f>VLOOKUP(F738,M!$A$3:$B$32,2)</f>
        <v>電気・電子</v>
      </c>
      <c r="B738" s="46" t="str">
        <f>IFERROR(IF(A738="","",A738&amp;COUNTIF(A$2:A738,A738)),"")</f>
        <v>電気・電子10</v>
      </c>
      <c r="C738" s="51" t="s">
        <v>1689</v>
      </c>
      <c r="D738" s="52">
        <v>737</v>
      </c>
      <c r="F738" s="51" t="s">
        <v>20</v>
      </c>
      <c r="G738" s="51" t="s">
        <v>1760</v>
      </c>
      <c r="H738" s="51" t="s">
        <v>401</v>
      </c>
      <c r="K738" s="51" t="s">
        <v>1766</v>
      </c>
      <c r="L738" s="51" t="s">
        <v>382</v>
      </c>
      <c r="M738" s="51" t="s">
        <v>383</v>
      </c>
      <c r="O738" s="51" t="s">
        <v>1767</v>
      </c>
      <c r="P738" s="51" t="s">
        <v>1768</v>
      </c>
      <c r="Q738" s="52">
        <v>20000</v>
      </c>
      <c r="R738" s="52">
        <v>22000</v>
      </c>
      <c r="S738" s="51" t="s">
        <v>1769</v>
      </c>
      <c r="T738" s="51" t="s">
        <v>1770</v>
      </c>
      <c r="U738" s="51" t="s">
        <v>1771</v>
      </c>
      <c r="Y738" s="49">
        <v>737</v>
      </c>
    </row>
    <row r="739" spans="1:25" x14ac:dyDescent="0.4">
      <c r="A739" s="46" t="str">
        <f>VLOOKUP(F739,M!$A$3:$B$32,2)</f>
        <v>情報科学</v>
      </c>
      <c r="B739" s="46" t="str">
        <f>IFERROR(IF(A739="","",A739&amp;COUNTIF(A$2:A739,A739)),"")</f>
        <v>情報科学47</v>
      </c>
      <c r="C739" s="51" t="s">
        <v>1689</v>
      </c>
      <c r="D739" s="52">
        <v>738</v>
      </c>
      <c r="F739" s="51" t="s">
        <v>22</v>
      </c>
      <c r="G739" s="51" t="s">
        <v>1772</v>
      </c>
      <c r="H739" s="51" t="s">
        <v>403</v>
      </c>
      <c r="K739" s="51" t="s">
        <v>404</v>
      </c>
      <c r="L739" s="51" t="s">
        <v>122</v>
      </c>
      <c r="M739" s="51" t="s">
        <v>123</v>
      </c>
      <c r="O739" s="51" t="s">
        <v>5757</v>
      </c>
      <c r="P739" s="51" t="s">
        <v>405</v>
      </c>
      <c r="Q739" s="52">
        <v>18000</v>
      </c>
      <c r="R739" s="52">
        <v>19800</v>
      </c>
      <c r="S739" s="51" t="s">
        <v>406</v>
      </c>
      <c r="T739" s="51" t="s">
        <v>224</v>
      </c>
      <c r="U739" s="51" t="s">
        <v>407</v>
      </c>
      <c r="V739" s="51" t="s">
        <v>82</v>
      </c>
      <c r="Y739" s="49">
        <v>738</v>
      </c>
    </row>
    <row r="740" spans="1:25" x14ac:dyDescent="0.4">
      <c r="A740" s="46" t="str">
        <f>VLOOKUP(F740,M!$A$3:$B$32,2)</f>
        <v>情報科学</v>
      </c>
      <c r="B740" s="46" t="str">
        <f>IFERROR(IF(A740="","",A740&amp;COUNTIF(A$2:A740,A740)),"")</f>
        <v>情報科学48</v>
      </c>
      <c r="C740" s="51" t="s">
        <v>1689</v>
      </c>
      <c r="D740" s="52">
        <v>739</v>
      </c>
      <c r="F740" s="51" t="s">
        <v>22</v>
      </c>
      <c r="G740" s="51" t="s">
        <v>1772</v>
      </c>
      <c r="H740" s="51" t="s">
        <v>403</v>
      </c>
      <c r="K740" s="51" t="s">
        <v>1774</v>
      </c>
      <c r="L740" s="51" t="s">
        <v>122</v>
      </c>
      <c r="M740" s="51" t="s">
        <v>123</v>
      </c>
      <c r="O740" s="55" t="s">
        <v>5758</v>
      </c>
      <c r="P740" s="51" t="s">
        <v>1775</v>
      </c>
      <c r="Q740" s="52">
        <v>4500</v>
      </c>
      <c r="R740" s="52">
        <v>4950</v>
      </c>
      <c r="S740" s="51" t="s">
        <v>1776</v>
      </c>
      <c r="T740" s="51" t="s">
        <v>1245</v>
      </c>
      <c r="U740" s="51" t="s">
        <v>1777</v>
      </c>
      <c r="Y740" s="49">
        <v>739</v>
      </c>
    </row>
    <row r="741" spans="1:25" x14ac:dyDescent="0.4">
      <c r="A741" s="46" t="str">
        <f>VLOOKUP(F741,M!$A$3:$B$32,2)</f>
        <v>情報科学</v>
      </c>
      <c r="B741" s="46" t="str">
        <f>IFERROR(IF(A741="","",A741&amp;COUNTIF(A$2:A741,A741)),"")</f>
        <v>情報科学49</v>
      </c>
      <c r="C741" s="51" t="s">
        <v>1689</v>
      </c>
      <c r="D741" s="52">
        <v>740</v>
      </c>
      <c r="F741" s="51" t="s">
        <v>22</v>
      </c>
      <c r="G741" s="51" t="s">
        <v>1772</v>
      </c>
      <c r="H741" s="51" t="s">
        <v>403</v>
      </c>
      <c r="K741" s="51" t="s">
        <v>464</v>
      </c>
      <c r="L741" s="51" t="s">
        <v>122</v>
      </c>
      <c r="M741" s="51" t="s">
        <v>123</v>
      </c>
      <c r="O741" s="51" t="s">
        <v>465</v>
      </c>
      <c r="P741" s="51" t="s">
        <v>405</v>
      </c>
      <c r="Q741" s="52">
        <v>4500</v>
      </c>
      <c r="R741" s="52">
        <v>4950</v>
      </c>
      <c r="S741" s="51" t="s">
        <v>466</v>
      </c>
      <c r="T741" s="51" t="s">
        <v>92</v>
      </c>
      <c r="U741" s="51" t="s">
        <v>467</v>
      </c>
      <c r="V741" s="51" t="s">
        <v>82</v>
      </c>
      <c r="Y741" s="49">
        <v>740</v>
      </c>
    </row>
    <row r="742" spans="1:25" x14ac:dyDescent="0.4">
      <c r="A742" s="46" t="str">
        <f>VLOOKUP(F742,M!$A$3:$B$32,2)</f>
        <v>情報科学</v>
      </c>
      <c r="B742" s="46" t="str">
        <f>IFERROR(IF(A742="","",A742&amp;COUNTIF(A$2:A742,A742)),"")</f>
        <v>情報科学50</v>
      </c>
      <c r="C742" s="51" t="s">
        <v>1689</v>
      </c>
      <c r="D742" s="52">
        <v>741</v>
      </c>
      <c r="F742" s="51" t="s">
        <v>22</v>
      </c>
      <c r="G742" s="51" t="s">
        <v>1772</v>
      </c>
      <c r="H742" s="51" t="s">
        <v>403</v>
      </c>
      <c r="K742" s="51" t="s">
        <v>1779</v>
      </c>
      <c r="L742" s="51" t="s">
        <v>122</v>
      </c>
      <c r="M742" s="51" t="s">
        <v>123</v>
      </c>
      <c r="O742" s="51" t="s">
        <v>1780</v>
      </c>
      <c r="P742" s="51" t="s">
        <v>1781</v>
      </c>
      <c r="Q742" s="52">
        <v>2800</v>
      </c>
      <c r="R742" s="52">
        <v>3080</v>
      </c>
      <c r="S742" s="51" t="s">
        <v>1782</v>
      </c>
      <c r="T742" s="51" t="s">
        <v>1783</v>
      </c>
      <c r="U742" s="51" t="s">
        <v>167</v>
      </c>
      <c r="Y742" s="49">
        <v>741</v>
      </c>
    </row>
    <row r="743" spans="1:25" x14ac:dyDescent="0.4">
      <c r="A743" s="46" t="str">
        <f>VLOOKUP(F743,M!$A$3:$B$32,2)</f>
        <v>情報科学</v>
      </c>
      <c r="B743" s="46" t="str">
        <f>IFERROR(IF(A743="","",A743&amp;COUNTIF(A$2:A743,A743)),"")</f>
        <v>情報科学51</v>
      </c>
      <c r="C743" s="51" t="s">
        <v>1689</v>
      </c>
      <c r="D743" s="52">
        <v>742</v>
      </c>
      <c r="F743" s="51" t="s">
        <v>22</v>
      </c>
      <c r="G743" s="51" t="s">
        <v>1772</v>
      </c>
      <c r="H743" s="51" t="s">
        <v>403</v>
      </c>
      <c r="K743" s="51" t="s">
        <v>1784</v>
      </c>
      <c r="L743" s="51" t="s">
        <v>122</v>
      </c>
      <c r="M743" s="51" t="s">
        <v>123</v>
      </c>
      <c r="O743" s="51" t="s">
        <v>1785</v>
      </c>
      <c r="P743" s="51" t="s">
        <v>1786</v>
      </c>
      <c r="Q743" s="52">
        <v>9000</v>
      </c>
      <c r="R743" s="52">
        <v>9900</v>
      </c>
      <c r="S743" s="51" t="s">
        <v>1787</v>
      </c>
      <c r="T743" s="51" t="s">
        <v>1788</v>
      </c>
      <c r="U743" s="51" t="s">
        <v>1171</v>
      </c>
      <c r="Y743" s="49">
        <v>742</v>
      </c>
    </row>
    <row r="744" spans="1:25" x14ac:dyDescent="0.4">
      <c r="A744" s="46" t="str">
        <f>VLOOKUP(F744,M!$A$3:$B$32,2)</f>
        <v>情報科学</v>
      </c>
      <c r="B744" s="46" t="str">
        <f>IFERROR(IF(A744="","",A744&amp;COUNTIF(A$2:A744,A744)),"")</f>
        <v>情報科学52</v>
      </c>
      <c r="C744" s="51" t="s">
        <v>1718</v>
      </c>
      <c r="D744" s="52">
        <v>743</v>
      </c>
      <c r="F744" s="51" t="s">
        <v>22</v>
      </c>
      <c r="G744" s="51" t="s">
        <v>1772</v>
      </c>
      <c r="H744" s="51" t="s">
        <v>403</v>
      </c>
      <c r="K744" s="51" t="s">
        <v>5759</v>
      </c>
      <c r="L744" s="51" t="s">
        <v>131</v>
      </c>
      <c r="M744" s="51" t="s">
        <v>132</v>
      </c>
      <c r="O744" s="51" t="s">
        <v>5760</v>
      </c>
      <c r="P744" s="51" t="s">
        <v>5761</v>
      </c>
      <c r="Q744" s="52">
        <v>4500</v>
      </c>
      <c r="R744" s="52">
        <v>4950</v>
      </c>
      <c r="S744" s="51" t="s">
        <v>5762</v>
      </c>
      <c r="T744" s="51" t="s">
        <v>5392</v>
      </c>
      <c r="U744" s="51" t="s">
        <v>3628</v>
      </c>
      <c r="V744" s="51" t="s">
        <v>82</v>
      </c>
      <c r="Y744" s="49">
        <v>743</v>
      </c>
    </row>
    <row r="745" spans="1:25" x14ac:dyDescent="0.4">
      <c r="A745" s="46" t="str">
        <f>VLOOKUP(F745,M!$A$3:$B$32,2)</f>
        <v>情報科学</v>
      </c>
      <c r="B745" s="46" t="str">
        <f>IFERROR(IF(A745="","",A745&amp;COUNTIF(A$2:A745,A745)),"")</f>
        <v>情報科学53</v>
      </c>
      <c r="C745" s="51" t="s">
        <v>1718</v>
      </c>
      <c r="D745" s="52">
        <v>744</v>
      </c>
      <c r="F745" s="51" t="s">
        <v>22</v>
      </c>
      <c r="G745" s="51" t="s">
        <v>1772</v>
      </c>
      <c r="H745" s="51" t="s">
        <v>403</v>
      </c>
      <c r="K745" s="51" t="s">
        <v>408</v>
      </c>
      <c r="L745" s="51" t="s">
        <v>131</v>
      </c>
      <c r="M745" s="51" t="s">
        <v>132</v>
      </c>
      <c r="O745" s="51" t="s">
        <v>409</v>
      </c>
      <c r="P745" s="51" t="s">
        <v>410</v>
      </c>
      <c r="Q745" s="52">
        <v>3400</v>
      </c>
      <c r="R745" s="52">
        <v>3740</v>
      </c>
      <c r="S745" s="51" t="s">
        <v>411</v>
      </c>
      <c r="T745" s="51" t="s">
        <v>172</v>
      </c>
      <c r="U745" s="51" t="s">
        <v>269</v>
      </c>
      <c r="V745" s="51" t="s">
        <v>82</v>
      </c>
      <c r="Y745" s="49">
        <v>744</v>
      </c>
    </row>
    <row r="746" spans="1:25" x14ac:dyDescent="0.4">
      <c r="A746" s="46" t="str">
        <f>VLOOKUP(F746,M!$A$3:$B$32,2)</f>
        <v>情報科学</v>
      </c>
      <c r="B746" s="46" t="str">
        <f>IFERROR(IF(A746="","",A746&amp;COUNTIF(A$2:A746,A746)),"")</f>
        <v>情報科学54</v>
      </c>
      <c r="C746" s="51" t="s">
        <v>1718</v>
      </c>
      <c r="D746" s="52">
        <v>745</v>
      </c>
      <c r="F746" s="51" t="s">
        <v>22</v>
      </c>
      <c r="G746" s="51" t="s">
        <v>1772</v>
      </c>
      <c r="H746" s="51" t="s">
        <v>403</v>
      </c>
      <c r="K746" s="51" t="s">
        <v>1789</v>
      </c>
      <c r="L746" s="51" t="s">
        <v>244</v>
      </c>
      <c r="M746" s="51" t="s">
        <v>245</v>
      </c>
      <c r="O746" s="51" t="s">
        <v>1790</v>
      </c>
      <c r="P746" s="51" t="s">
        <v>5763</v>
      </c>
      <c r="Q746" s="52">
        <v>4500</v>
      </c>
      <c r="R746" s="52">
        <v>4950</v>
      </c>
      <c r="S746" s="51" t="s">
        <v>1791</v>
      </c>
      <c r="T746" s="51" t="s">
        <v>1792</v>
      </c>
      <c r="U746" s="51" t="s">
        <v>164</v>
      </c>
      <c r="Y746" s="49">
        <v>745</v>
      </c>
    </row>
    <row r="747" spans="1:25" x14ac:dyDescent="0.4">
      <c r="A747" s="46" t="str">
        <f>VLOOKUP(F747,M!$A$3:$B$32,2)</f>
        <v>情報科学</v>
      </c>
      <c r="B747" s="46" t="str">
        <f>IFERROR(IF(A747="","",A747&amp;COUNTIF(A$2:A747,A747)),"")</f>
        <v>情報科学55</v>
      </c>
      <c r="C747" s="51" t="s">
        <v>1718</v>
      </c>
      <c r="D747" s="52">
        <v>746</v>
      </c>
      <c r="F747" s="51" t="s">
        <v>22</v>
      </c>
      <c r="G747" s="51" t="s">
        <v>1772</v>
      </c>
      <c r="H747" s="51" t="s">
        <v>403</v>
      </c>
      <c r="I747" s="51" t="s">
        <v>415</v>
      </c>
      <c r="J747" s="51" t="s">
        <v>3585</v>
      </c>
      <c r="K747" s="51" t="s">
        <v>5764</v>
      </c>
      <c r="L747" s="51" t="s">
        <v>417</v>
      </c>
      <c r="M747" s="51" t="s">
        <v>418</v>
      </c>
      <c r="O747" s="51" t="s">
        <v>5765</v>
      </c>
      <c r="P747" s="51" t="s">
        <v>5766</v>
      </c>
      <c r="Q747" s="52">
        <v>3000</v>
      </c>
      <c r="R747" s="52">
        <v>3300</v>
      </c>
      <c r="S747" s="51" t="s">
        <v>5767</v>
      </c>
      <c r="T747" s="51" t="s">
        <v>5540</v>
      </c>
      <c r="U747" s="51" t="s">
        <v>1793</v>
      </c>
      <c r="V747" s="51" t="s">
        <v>82</v>
      </c>
      <c r="Y747" s="49">
        <v>746</v>
      </c>
    </row>
    <row r="748" spans="1:25" x14ac:dyDescent="0.4">
      <c r="A748" s="46" t="str">
        <f>VLOOKUP(F748,M!$A$3:$B$32,2)</f>
        <v>情報科学</v>
      </c>
      <c r="B748" s="46" t="str">
        <f>IFERROR(IF(A748="","",A748&amp;COUNTIF(A$2:A748,A748)),"")</f>
        <v>情報科学56</v>
      </c>
      <c r="C748" s="51" t="s">
        <v>1718</v>
      </c>
      <c r="D748" s="52">
        <v>747</v>
      </c>
      <c r="F748" s="51" t="s">
        <v>22</v>
      </c>
      <c r="G748" s="51" t="s">
        <v>1772</v>
      </c>
      <c r="H748" s="51" t="s">
        <v>403</v>
      </c>
      <c r="I748" s="51" t="s">
        <v>415</v>
      </c>
      <c r="J748" s="51" t="s">
        <v>3585</v>
      </c>
      <c r="K748" s="51" t="s">
        <v>416</v>
      </c>
      <c r="L748" s="51" t="s">
        <v>417</v>
      </c>
      <c r="M748" s="51" t="s">
        <v>418</v>
      </c>
      <c r="O748" s="55" t="s">
        <v>5768</v>
      </c>
      <c r="P748" s="51" t="s">
        <v>419</v>
      </c>
      <c r="Q748" s="52">
        <v>2500</v>
      </c>
      <c r="R748" s="52">
        <v>2750</v>
      </c>
      <c r="S748" s="51" t="s">
        <v>420</v>
      </c>
      <c r="T748" s="51" t="s">
        <v>166</v>
      </c>
      <c r="U748" s="51" t="s">
        <v>421</v>
      </c>
      <c r="V748" s="51" t="s">
        <v>82</v>
      </c>
      <c r="Y748" s="49">
        <v>747</v>
      </c>
    </row>
    <row r="749" spans="1:25" x14ac:dyDescent="0.4">
      <c r="A749" s="46" t="str">
        <f>VLOOKUP(F749,M!$A$3:$B$32,2)</f>
        <v>情報科学</v>
      </c>
      <c r="B749" s="46" t="str">
        <f>IFERROR(IF(A749="","",A749&amp;COUNTIF(A$2:A749,A749)),"")</f>
        <v>情報科学57</v>
      </c>
      <c r="C749" s="51" t="s">
        <v>1718</v>
      </c>
      <c r="D749" s="52">
        <v>748</v>
      </c>
      <c r="F749" s="51" t="s">
        <v>22</v>
      </c>
      <c r="G749" s="51" t="s">
        <v>1772</v>
      </c>
      <c r="H749" s="51" t="s">
        <v>403</v>
      </c>
      <c r="I749" s="51" t="s">
        <v>415</v>
      </c>
      <c r="J749" s="51" t="s">
        <v>3585</v>
      </c>
      <c r="K749" s="51" t="s">
        <v>5769</v>
      </c>
      <c r="L749" s="51" t="s">
        <v>155</v>
      </c>
      <c r="M749" s="51" t="s">
        <v>156</v>
      </c>
      <c r="O749" s="51" t="s">
        <v>5770</v>
      </c>
      <c r="P749" s="51" t="s">
        <v>5771</v>
      </c>
      <c r="Q749" s="52">
        <v>3300</v>
      </c>
      <c r="R749" s="52">
        <v>3630</v>
      </c>
      <c r="S749" s="51" t="s">
        <v>5772</v>
      </c>
      <c r="T749" s="51" t="s">
        <v>224</v>
      </c>
      <c r="U749" s="51" t="s">
        <v>5773</v>
      </c>
      <c r="V749" s="51" t="s">
        <v>82</v>
      </c>
      <c r="Y749" s="49">
        <v>748</v>
      </c>
    </row>
    <row r="750" spans="1:25" x14ac:dyDescent="0.4">
      <c r="A750" s="46" t="str">
        <f>VLOOKUP(F750,M!$A$3:$B$32,2)</f>
        <v>情報科学</v>
      </c>
      <c r="B750" s="46" t="str">
        <f>IFERROR(IF(A750="","",A750&amp;COUNTIF(A$2:A750,A750)),"")</f>
        <v>情報科学58</v>
      </c>
      <c r="C750" s="51" t="s">
        <v>1718</v>
      </c>
      <c r="D750" s="52">
        <v>749</v>
      </c>
      <c r="F750" s="51" t="s">
        <v>22</v>
      </c>
      <c r="G750" s="51" t="s">
        <v>1772</v>
      </c>
      <c r="H750" s="51" t="s">
        <v>403</v>
      </c>
      <c r="I750" s="51" t="s">
        <v>415</v>
      </c>
      <c r="J750" s="51" t="s">
        <v>3585</v>
      </c>
      <c r="K750" s="51" t="s">
        <v>429</v>
      </c>
      <c r="L750" s="51" t="s">
        <v>426</v>
      </c>
      <c r="M750" s="51" t="s">
        <v>427</v>
      </c>
      <c r="O750" s="51" t="s">
        <v>430</v>
      </c>
      <c r="P750" s="51" t="s">
        <v>431</v>
      </c>
      <c r="Q750" s="52">
        <v>3400</v>
      </c>
      <c r="R750" s="52">
        <v>3740</v>
      </c>
      <c r="S750" s="51" t="s">
        <v>432</v>
      </c>
      <c r="T750" s="51" t="s">
        <v>428</v>
      </c>
      <c r="U750" s="51" t="s">
        <v>433</v>
      </c>
      <c r="V750" s="51" t="s">
        <v>82</v>
      </c>
      <c r="Y750" s="49">
        <v>749</v>
      </c>
    </row>
    <row r="751" spans="1:25" x14ac:dyDescent="0.4">
      <c r="A751" s="46" t="str">
        <f>VLOOKUP(F751,M!$A$3:$B$32,2)</f>
        <v>情報科学</v>
      </c>
      <c r="B751" s="46" t="str">
        <f>IFERROR(IF(A751="","",A751&amp;COUNTIF(A$2:A751,A751)),"")</f>
        <v>情報科学59</v>
      </c>
      <c r="C751" s="51" t="s">
        <v>1718</v>
      </c>
      <c r="D751" s="52">
        <v>750</v>
      </c>
      <c r="F751" s="51" t="s">
        <v>22</v>
      </c>
      <c r="G751" s="51" t="s">
        <v>1772</v>
      </c>
      <c r="H751" s="51" t="s">
        <v>403</v>
      </c>
      <c r="I751" s="51" t="s">
        <v>415</v>
      </c>
      <c r="J751" s="51" t="s">
        <v>3585</v>
      </c>
      <c r="K751" s="51" t="s">
        <v>1796</v>
      </c>
      <c r="L751" s="51" t="s">
        <v>426</v>
      </c>
      <c r="M751" s="51" t="s">
        <v>427</v>
      </c>
      <c r="O751" s="51" t="s">
        <v>1797</v>
      </c>
      <c r="P751" s="51" t="s">
        <v>434</v>
      </c>
      <c r="Q751" s="52">
        <v>3600</v>
      </c>
      <c r="R751" s="52">
        <v>3960</v>
      </c>
      <c r="S751" s="51" t="s">
        <v>1798</v>
      </c>
      <c r="T751" s="51" t="s">
        <v>1799</v>
      </c>
      <c r="U751" s="51" t="s">
        <v>1800</v>
      </c>
      <c r="Y751" s="49">
        <v>750</v>
      </c>
    </row>
    <row r="752" spans="1:25" x14ac:dyDescent="0.4">
      <c r="A752" s="46" t="str">
        <f>VLOOKUP(F752,M!$A$3:$B$32,2)</f>
        <v>情報科学</v>
      </c>
      <c r="B752" s="46" t="str">
        <f>IFERROR(IF(A752="","",A752&amp;COUNTIF(A$2:A752,A752)),"")</f>
        <v>情報科学60</v>
      </c>
      <c r="C752" s="51" t="s">
        <v>1718</v>
      </c>
      <c r="D752" s="52">
        <v>751</v>
      </c>
      <c r="F752" s="51" t="s">
        <v>22</v>
      </c>
      <c r="G752" s="51" t="s">
        <v>1772</v>
      </c>
      <c r="H752" s="51" t="s">
        <v>403</v>
      </c>
      <c r="I752" s="51" t="s">
        <v>415</v>
      </c>
      <c r="J752" s="51" t="s">
        <v>3585</v>
      </c>
      <c r="K752" s="51" t="s">
        <v>1801</v>
      </c>
      <c r="L752" s="51" t="s">
        <v>426</v>
      </c>
      <c r="M752" s="51" t="s">
        <v>427</v>
      </c>
      <c r="O752" s="51" t="s">
        <v>1802</v>
      </c>
      <c r="P752" s="51" t="s">
        <v>434</v>
      </c>
      <c r="Q752" s="52">
        <v>4000</v>
      </c>
      <c r="R752" s="52">
        <v>4400</v>
      </c>
      <c r="S752" s="51" t="s">
        <v>1803</v>
      </c>
      <c r="T752" s="51" t="s">
        <v>1804</v>
      </c>
      <c r="U752" s="51" t="s">
        <v>1805</v>
      </c>
      <c r="Y752" s="49">
        <v>751</v>
      </c>
    </row>
    <row r="753" spans="1:25" x14ac:dyDescent="0.4">
      <c r="A753" s="46" t="str">
        <f>VLOOKUP(F753,M!$A$3:$B$32,2)</f>
        <v>情報科学</v>
      </c>
      <c r="B753" s="46" t="str">
        <f>IFERROR(IF(A753="","",A753&amp;COUNTIF(A$2:A753,A753)),"")</f>
        <v>情報科学61</v>
      </c>
      <c r="C753" s="51" t="s">
        <v>1718</v>
      </c>
      <c r="D753" s="52">
        <v>752</v>
      </c>
      <c r="F753" s="51" t="s">
        <v>22</v>
      </c>
      <c r="G753" s="51" t="s">
        <v>1772</v>
      </c>
      <c r="H753" s="51" t="s">
        <v>403</v>
      </c>
      <c r="I753" s="51" t="s">
        <v>415</v>
      </c>
      <c r="J753" s="51" t="s">
        <v>3585</v>
      </c>
      <c r="K753" s="51" t="s">
        <v>1806</v>
      </c>
      <c r="L753" s="51" t="s">
        <v>426</v>
      </c>
      <c r="M753" s="51" t="s">
        <v>427</v>
      </c>
      <c r="O753" s="51" t="s">
        <v>1807</v>
      </c>
      <c r="P753" s="51" t="s">
        <v>434</v>
      </c>
      <c r="Q753" s="52">
        <v>3600</v>
      </c>
      <c r="R753" s="52">
        <v>3960</v>
      </c>
      <c r="S753" s="51" t="s">
        <v>1808</v>
      </c>
      <c r="T753" s="51" t="s">
        <v>1531</v>
      </c>
      <c r="U753" s="51" t="s">
        <v>1809</v>
      </c>
      <c r="Y753" s="49">
        <v>752</v>
      </c>
    </row>
    <row r="754" spans="1:25" x14ac:dyDescent="0.4">
      <c r="A754" s="46" t="str">
        <f>VLOOKUP(F754,M!$A$3:$B$32,2)</f>
        <v>情報科学</v>
      </c>
      <c r="B754" s="46" t="str">
        <f>IFERROR(IF(A754="","",A754&amp;COUNTIF(A$2:A754,A754)),"")</f>
        <v>情報科学62</v>
      </c>
      <c r="C754" s="51" t="s">
        <v>1718</v>
      </c>
      <c r="D754" s="52">
        <v>753</v>
      </c>
      <c r="F754" s="51" t="s">
        <v>22</v>
      </c>
      <c r="G754" s="51" t="s">
        <v>1772</v>
      </c>
      <c r="H754" s="51" t="s">
        <v>403</v>
      </c>
      <c r="I754" s="51" t="s">
        <v>415</v>
      </c>
      <c r="J754" s="51" t="s">
        <v>3585</v>
      </c>
      <c r="K754" s="51" t="s">
        <v>1810</v>
      </c>
      <c r="L754" s="51" t="s">
        <v>105</v>
      </c>
      <c r="M754" s="51" t="s">
        <v>106</v>
      </c>
      <c r="O754" s="51" t="s">
        <v>1811</v>
      </c>
      <c r="P754" s="51" t="s">
        <v>1812</v>
      </c>
      <c r="Q754" s="52">
        <v>6600</v>
      </c>
      <c r="R754" s="52">
        <v>7260</v>
      </c>
      <c r="S754" s="51" t="s">
        <v>1813</v>
      </c>
      <c r="T754" s="51" t="s">
        <v>1369</v>
      </c>
      <c r="U754" s="51" t="s">
        <v>1814</v>
      </c>
      <c r="V754" s="51" t="s">
        <v>82</v>
      </c>
      <c r="Y754" s="49">
        <v>753</v>
      </c>
    </row>
    <row r="755" spans="1:25" x14ac:dyDescent="0.4">
      <c r="A755" s="46" t="str">
        <f>VLOOKUP(F755,M!$A$3:$B$32,2)</f>
        <v>情報科学</v>
      </c>
      <c r="B755" s="46" t="str">
        <f>IFERROR(IF(A755="","",A755&amp;COUNTIF(A$2:A755,A755)),"")</f>
        <v>情報科学63</v>
      </c>
      <c r="C755" s="51" t="s">
        <v>1718</v>
      </c>
      <c r="D755" s="52">
        <v>754</v>
      </c>
      <c r="F755" s="51" t="s">
        <v>22</v>
      </c>
      <c r="G755" s="51" t="s">
        <v>1772</v>
      </c>
      <c r="H755" s="51" t="s">
        <v>403</v>
      </c>
      <c r="I755" s="51" t="s">
        <v>415</v>
      </c>
      <c r="J755" s="51" t="s">
        <v>3585</v>
      </c>
      <c r="K755" s="51" t="s">
        <v>1815</v>
      </c>
      <c r="L755" s="51" t="s">
        <v>105</v>
      </c>
      <c r="M755" s="51" t="s">
        <v>106</v>
      </c>
      <c r="O755" s="51" t="s">
        <v>1816</v>
      </c>
      <c r="P755" s="51" t="s">
        <v>1817</v>
      </c>
      <c r="Q755" s="52">
        <v>15000</v>
      </c>
      <c r="R755" s="52">
        <v>16500</v>
      </c>
      <c r="S755" s="51" t="s">
        <v>1818</v>
      </c>
      <c r="T755" s="51" t="s">
        <v>1376</v>
      </c>
      <c r="U755" s="51" t="s">
        <v>1819</v>
      </c>
      <c r="Y755" s="49">
        <v>754</v>
      </c>
    </row>
    <row r="756" spans="1:25" x14ac:dyDescent="0.4">
      <c r="A756" s="46" t="str">
        <f>VLOOKUP(F756,M!$A$3:$B$32,2)</f>
        <v>情報科学</v>
      </c>
      <c r="B756" s="46" t="str">
        <f>IFERROR(IF(A756="","",A756&amp;COUNTIF(A$2:A756,A756)),"")</f>
        <v>情報科学64</v>
      </c>
      <c r="C756" s="51" t="s">
        <v>1718</v>
      </c>
      <c r="D756" s="52">
        <v>755</v>
      </c>
      <c r="F756" s="51" t="s">
        <v>22</v>
      </c>
      <c r="G756" s="51" t="s">
        <v>1772</v>
      </c>
      <c r="H756" s="51" t="s">
        <v>403</v>
      </c>
      <c r="I756" s="51" t="s">
        <v>415</v>
      </c>
      <c r="J756" s="51" t="s">
        <v>3585</v>
      </c>
      <c r="K756" s="51" t="s">
        <v>1820</v>
      </c>
      <c r="L756" s="51" t="s">
        <v>105</v>
      </c>
      <c r="M756" s="51" t="s">
        <v>106</v>
      </c>
      <c r="O756" s="51" t="s">
        <v>1821</v>
      </c>
      <c r="P756" s="51" t="s">
        <v>1822</v>
      </c>
      <c r="Q756" s="52">
        <v>43000</v>
      </c>
      <c r="R756" s="52">
        <v>47300</v>
      </c>
      <c r="S756" s="51" t="s">
        <v>1823</v>
      </c>
      <c r="T756" s="51" t="s">
        <v>1314</v>
      </c>
      <c r="U756" s="51" t="s">
        <v>1824</v>
      </c>
      <c r="Y756" s="49">
        <v>755</v>
      </c>
    </row>
    <row r="757" spans="1:25" x14ac:dyDescent="0.4">
      <c r="A757" s="46" t="str">
        <f>VLOOKUP(F757,M!$A$3:$B$32,2)</f>
        <v>情報科学</v>
      </c>
      <c r="B757" s="46" t="str">
        <f>IFERROR(IF(A757="","",A757&amp;COUNTIF(A$2:A757,A757)),"")</f>
        <v>情報科学65</v>
      </c>
      <c r="C757" s="51" t="s">
        <v>1718</v>
      </c>
      <c r="D757" s="52">
        <v>756</v>
      </c>
      <c r="F757" s="51" t="s">
        <v>22</v>
      </c>
      <c r="G757" s="51" t="s">
        <v>1772</v>
      </c>
      <c r="H757" s="51" t="s">
        <v>403</v>
      </c>
      <c r="I757" s="51" t="s">
        <v>415</v>
      </c>
      <c r="J757" s="51" t="s">
        <v>3585</v>
      </c>
      <c r="K757" s="51" t="s">
        <v>436</v>
      </c>
      <c r="L757" s="51" t="s">
        <v>122</v>
      </c>
      <c r="M757" s="51" t="s">
        <v>123</v>
      </c>
      <c r="O757" s="51" t="s">
        <v>437</v>
      </c>
      <c r="P757" s="51" t="s">
        <v>438</v>
      </c>
      <c r="Q757" s="52">
        <v>2500</v>
      </c>
      <c r="R757" s="52">
        <v>2750</v>
      </c>
      <c r="S757" s="51" t="s">
        <v>439</v>
      </c>
      <c r="T757" s="51" t="s">
        <v>127</v>
      </c>
      <c r="U757" s="51" t="s">
        <v>440</v>
      </c>
      <c r="V757" s="51" t="s">
        <v>82</v>
      </c>
      <c r="Y757" s="49">
        <v>756</v>
      </c>
    </row>
    <row r="758" spans="1:25" x14ac:dyDescent="0.4">
      <c r="A758" s="46" t="str">
        <f>VLOOKUP(F758,M!$A$3:$B$32,2)</f>
        <v>情報科学</v>
      </c>
      <c r="B758" s="46" t="str">
        <f>IFERROR(IF(A758="","",A758&amp;COUNTIF(A$2:A758,A758)),"")</f>
        <v>情報科学66</v>
      </c>
      <c r="C758" s="51" t="s">
        <v>1744</v>
      </c>
      <c r="D758" s="52">
        <v>757</v>
      </c>
      <c r="F758" s="51" t="s">
        <v>22</v>
      </c>
      <c r="G758" s="51" t="s">
        <v>1772</v>
      </c>
      <c r="H758" s="51" t="s">
        <v>403</v>
      </c>
      <c r="I758" s="51" t="s">
        <v>415</v>
      </c>
      <c r="J758" s="51" t="s">
        <v>3585</v>
      </c>
      <c r="K758" s="51" t="s">
        <v>441</v>
      </c>
      <c r="L758" s="51" t="s">
        <v>122</v>
      </c>
      <c r="M758" s="51" t="s">
        <v>123</v>
      </c>
      <c r="O758" s="51" t="s">
        <v>442</v>
      </c>
      <c r="P758" s="51" t="s">
        <v>443</v>
      </c>
      <c r="Q758" s="52">
        <v>2500</v>
      </c>
      <c r="R758" s="52">
        <v>2750</v>
      </c>
      <c r="S758" s="51" t="s">
        <v>444</v>
      </c>
      <c r="T758" s="51" t="s">
        <v>127</v>
      </c>
      <c r="U758" s="51" t="s">
        <v>307</v>
      </c>
      <c r="V758" s="51" t="s">
        <v>82</v>
      </c>
      <c r="Y758" s="49">
        <v>757</v>
      </c>
    </row>
    <row r="759" spans="1:25" x14ac:dyDescent="0.4">
      <c r="A759" s="46" t="str">
        <f>VLOOKUP(F759,M!$A$3:$B$32,2)</f>
        <v>情報科学</v>
      </c>
      <c r="B759" s="46" t="str">
        <f>IFERROR(IF(A759="","",A759&amp;COUNTIF(A$2:A759,A759)),"")</f>
        <v>情報科学67</v>
      </c>
      <c r="C759" s="51" t="s">
        <v>1744</v>
      </c>
      <c r="D759" s="52">
        <v>758</v>
      </c>
      <c r="F759" s="51" t="s">
        <v>22</v>
      </c>
      <c r="G759" s="51" t="s">
        <v>1772</v>
      </c>
      <c r="H759" s="51" t="s">
        <v>403</v>
      </c>
      <c r="I759" s="51" t="s">
        <v>415</v>
      </c>
      <c r="J759" s="51" t="s">
        <v>3585</v>
      </c>
      <c r="K759" s="51" t="s">
        <v>445</v>
      </c>
      <c r="L759" s="51" t="s">
        <v>122</v>
      </c>
      <c r="M759" s="51" t="s">
        <v>123</v>
      </c>
      <c r="O759" s="51" t="s">
        <v>446</v>
      </c>
      <c r="P759" s="51" t="s">
        <v>447</v>
      </c>
      <c r="Q759" s="52">
        <v>3200</v>
      </c>
      <c r="R759" s="52">
        <v>3520</v>
      </c>
      <c r="S759" s="51" t="s">
        <v>448</v>
      </c>
      <c r="T759" s="51" t="s">
        <v>127</v>
      </c>
      <c r="U759" s="51" t="s">
        <v>449</v>
      </c>
      <c r="V759" s="51" t="s">
        <v>129</v>
      </c>
      <c r="Y759" s="49">
        <v>758</v>
      </c>
    </row>
    <row r="760" spans="1:25" x14ac:dyDescent="0.4">
      <c r="A760" s="46" t="str">
        <f>VLOOKUP(F760,M!$A$3:$B$32,2)</f>
        <v>情報科学</v>
      </c>
      <c r="B760" s="46" t="str">
        <f>IFERROR(IF(A760="","",A760&amp;COUNTIF(A$2:A760,A760)),"")</f>
        <v>情報科学68</v>
      </c>
      <c r="C760" s="51" t="s">
        <v>1744</v>
      </c>
      <c r="D760" s="52">
        <v>759</v>
      </c>
      <c r="F760" s="51" t="s">
        <v>22</v>
      </c>
      <c r="G760" s="51" t="s">
        <v>1772</v>
      </c>
      <c r="H760" s="51" t="s">
        <v>403</v>
      </c>
      <c r="I760" s="51" t="s">
        <v>415</v>
      </c>
      <c r="J760" s="51" t="s">
        <v>3585</v>
      </c>
      <c r="K760" s="51" t="s">
        <v>1825</v>
      </c>
      <c r="L760" s="51" t="s">
        <v>122</v>
      </c>
      <c r="M760" s="51" t="s">
        <v>123</v>
      </c>
      <c r="O760" s="51" t="s">
        <v>1826</v>
      </c>
      <c r="P760" s="51" t="s">
        <v>1827</v>
      </c>
      <c r="Q760" s="52">
        <v>3500</v>
      </c>
      <c r="R760" s="52">
        <v>3850</v>
      </c>
      <c r="S760" s="51" t="s">
        <v>1828</v>
      </c>
      <c r="T760" s="51" t="s">
        <v>1369</v>
      </c>
      <c r="U760" s="51" t="s">
        <v>392</v>
      </c>
      <c r="V760" s="51" t="s">
        <v>82</v>
      </c>
      <c r="Y760" s="49">
        <v>759</v>
      </c>
    </row>
    <row r="761" spans="1:25" x14ac:dyDescent="0.4">
      <c r="A761" s="46" t="str">
        <f>VLOOKUP(F761,M!$A$3:$B$32,2)</f>
        <v>情報科学</v>
      </c>
      <c r="B761" s="46" t="str">
        <f>IFERROR(IF(A761="","",A761&amp;COUNTIF(A$2:A761,A761)),"")</f>
        <v>情報科学69</v>
      </c>
      <c r="C761" s="51" t="s">
        <v>1744</v>
      </c>
      <c r="D761" s="52">
        <v>760</v>
      </c>
      <c r="F761" s="51" t="s">
        <v>22</v>
      </c>
      <c r="G761" s="51" t="s">
        <v>1772</v>
      </c>
      <c r="H761" s="51" t="s">
        <v>403</v>
      </c>
      <c r="I761" s="51" t="s">
        <v>415</v>
      </c>
      <c r="J761" s="51" t="s">
        <v>3585</v>
      </c>
      <c r="K761" s="51" t="s">
        <v>1831</v>
      </c>
      <c r="L761" s="51" t="s">
        <v>122</v>
      </c>
      <c r="M761" s="51" t="s">
        <v>123</v>
      </c>
      <c r="O761" s="51" t="s">
        <v>1832</v>
      </c>
      <c r="P761" s="51" t="s">
        <v>1833</v>
      </c>
      <c r="Q761" s="52">
        <v>8000</v>
      </c>
      <c r="R761" s="52">
        <v>8800</v>
      </c>
      <c r="S761" s="51" t="s">
        <v>1834</v>
      </c>
      <c r="T761" s="51" t="s">
        <v>1792</v>
      </c>
      <c r="U761" s="51" t="s">
        <v>1835</v>
      </c>
      <c r="Y761" s="49">
        <v>760</v>
      </c>
    </row>
    <row r="762" spans="1:25" x14ac:dyDescent="0.4">
      <c r="A762" s="46" t="str">
        <f>VLOOKUP(F762,M!$A$3:$B$32,2)</f>
        <v>情報科学</v>
      </c>
      <c r="B762" s="46" t="str">
        <f>IFERROR(IF(A762="","",A762&amp;COUNTIF(A$2:A762,A762)),"")</f>
        <v>情報科学70</v>
      </c>
      <c r="C762" s="51" t="s">
        <v>1744</v>
      </c>
      <c r="D762" s="52">
        <v>761</v>
      </c>
      <c r="F762" s="51" t="s">
        <v>22</v>
      </c>
      <c r="G762" s="51" t="s">
        <v>1772</v>
      </c>
      <c r="H762" s="51" t="s">
        <v>403</v>
      </c>
      <c r="I762" s="51" t="s">
        <v>415</v>
      </c>
      <c r="J762" s="51" t="s">
        <v>3585</v>
      </c>
      <c r="K762" s="51" t="s">
        <v>1837</v>
      </c>
      <c r="L762" s="51" t="s">
        <v>122</v>
      </c>
      <c r="M762" s="51" t="s">
        <v>123</v>
      </c>
      <c r="O762" s="51" t="s">
        <v>1838</v>
      </c>
      <c r="P762" s="51" t="s">
        <v>1839</v>
      </c>
      <c r="Q762" s="52">
        <v>9000</v>
      </c>
      <c r="R762" s="52">
        <v>9900</v>
      </c>
      <c r="S762" s="51" t="s">
        <v>1840</v>
      </c>
      <c r="T762" s="51" t="s">
        <v>1841</v>
      </c>
      <c r="U762" s="51" t="s">
        <v>1842</v>
      </c>
      <c r="Y762" s="49">
        <v>761</v>
      </c>
    </row>
    <row r="763" spans="1:25" x14ac:dyDescent="0.4">
      <c r="A763" s="46" t="str">
        <f>VLOOKUP(F763,M!$A$3:$B$32,2)</f>
        <v>情報科学</v>
      </c>
      <c r="B763" s="46" t="str">
        <f>IFERROR(IF(A763="","",A763&amp;COUNTIF(A$2:A763,A763)),"")</f>
        <v>情報科学71</v>
      </c>
      <c r="C763" s="51" t="s">
        <v>1744</v>
      </c>
      <c r="D763" s="52">
        <v>762</v>
      </c>
      <c r="F763" s="51" t="s">
        <v>22</v>
      </c>
      <c r="G763" s="51" t="s">
        <v>1772</v>
      </c>
      <c r="H763" s="51" t="s">
        <v>403</v>
      </c>
      <c r="I763" s="51" t="s">
        <v>415</v>
      </c>
      <c r="J763" s="51" t="s">
        <v>3585</v>
      </c>
      <c r="K763" s="51" t="s">
        <v>1844</v>
      </c>
      <c r="L763" s="51" t="s">
        <v>131</v>
      </c>
      <c r="M763" s="51" t="s">
        <v>132</v>
      </c>
      <c r="O763" s="51" t="s">
        <v>1845</v>
      </c>
      <c r="P763" s="51" t="s">
        <v>1846</v>
      </c>
      <c r="Q763" s="52">
        <v>3200</v>
      </c>
      <c r="R763" s="52">
        <v>3520</v>
      </c>
      <c r="S763" s="51" t="s">
        <v>1847</v>
      </c>
      <c r="T763" s="51" t="s">
        <v>1582</v>
      </c>
      <c r="U763" s="51" t="s">
        <v>1848</v>
      </c>
      <c r="Y763" s="49">
        <v>762</v>
      </c>
    </row>
    <row r="764" spans="1:25" x14ac:dyDescent="0.4">
      <c r="A764" s="46" t="str">
        <f>VLOOKUP(F764,M!$A$3:$B$32,2)</f>
        <v>情報科学</v>
      </c>
      <c r="B764" s="46" t="str">
        <f>IFERROR(IF(A764="","",A764&amp;COUNTIF(A$2:A764,A764)),"")</f>
        <v>情報科学72</v>
      </c>
      <c r="C764" s="51" t="s">
        <v>1744</v>
      </c>
      <c r="D764" s="52">
        <v>763</v>
      </c>
      <c r="F764" s="51" t="s">
        <v>22</v>
      </c>
      <c r="G764" s="51" t="s">
        <v>1772</v>
      </c>
      <c r="H764" s="51" t="s">
        <v>403</v>
      </c>
      <c r="I764" s="51" t="s">
        <v>415</v>
      </c>
      <c r="J764" s="51" t="s">
        <v>3585</v>
      </c>
      <c r="K764" s="51" t="s">
        <v>1849</v>
      </c>
      <c r="L764" s="51" t="s">
        <v>131</v>
      </c>
      <c r="M764" s="51" t="s">
        <v>132</v>
      </c>
      <c r="O764" s="51" t="s">
        <v>1850</v>
      </c>
      <c r="P764" s="51" t="s">
        <v>1851</v>
      </c>
      <c r="Q764" s="52">
        <v>3000</v>
      </c>
      <c r="R764" s="52">
        <v>3300</v>
      </c>
      <c r="S764" s="51" t="s">
        <v>1852</v>
      </c>
      <c r="T764" s="51" t="s">
        <v>1592</v>
      </c>
      <c r="U764" s="51" t="s">
        <v>422</v>
      </c>
      <c r="Y764" s="49">
        <v>763</v>
      </c>
    </row>
    <row r="765" spans="1:25" x14ac:dyDescent="0.4">
      <c r="A765" s="46" t="str">
        <f>VLOOKUP(F765,M!$A$3:$B$32,2)</f>
        <v>情報科学</v>
      </c>
      <c r="B765" s="46" t="str">
        <f>IFERROR(IF(A765="","",A765&amp;COUNTIF(A$2:A765,A765)),"")</f>
        <v>情報科学73</v>
      </c>
      <c r="C765" s="51" t="s">
        <v>1744</v>
      </c>
      <c r="D765" s="52">
        <v>764</v>
      </c>
      <c r="F765" s="51" t="s">
        <v>22</v>
      </c>
      <c r="G765" s="51" t="s">
        <v>1772</v>
      </c>
      <c r="H765" s="51" t="s">
        <v>403</v>
      </c>
      <c r="I765" s="51" t="s">
        <v>415</v>
      </c>
      <c r="J765" s="51" t="s">
        <v>3585</v>
      </c>
      <c r="K765" s="51" t="s">
        <v>452</v>
      </c>
      <c r="L765" s="51" t="s">
        <v>244</v>
      </c>
      <c r="M765" s="51" t="s">
        <v>245</v>
      </c>
      <c r="O765" s="51" t="s">
        <v>453</v>
      </c>
      <c r="P765" s="51" t="s">
        <v>454</v>
      </c>
      <c r="Q765" s="52">
        <v>5400</v>
      </c>
      <c r="R765" s="52">
        <v>5940</v>
      </c>
      <c r="S765" s="51" t="s">
        <v>455</v>
      </c>
      <c r="T765" s="51" t="s">
        <v>161</v>
      </c>
      <c r="U765" s="51" t="s">
        <v>456</v>
      </c>
      <c r="V765" s="51" t="s">
        <v>82</v>
      </c>
      <c r="Y765" s="49">
        <v>764</v>
      </c>
    </row>
    <row r="766" spans="1:25" x14ac:dyDescent="0.4">
      <c r="A766" s="46" t="str">
        <f>VLOOKUP(F766,M!$A$3:$B$32,2)</f>
        <v>情報科学</v>
      </c>
      <c r="B766" s="46" t="str">
        <f>IFERROR(IF(A766="","",A766&amp;COUNTIF(A$2:A766,A766)),"")</f>
        <v>情報科学74</v>
      </c>
      <c r="C766" s="51" t="s">
        <v>1744</v>
      </c>
      <c r="D766" s="52">
        <v>765</v>
      </c>
      <c r="F766" s="51" t="s">
        <v>22</v>
      </c>
      <c r="G766" s="51" t="s">
        <v>1772</v>
      </c>
      <c r="H766" s="51" t="s">
        <v>403</v>
      </c>
      <c r="I766" s="51" t="s">
        <v>415</v>
      </c>
      <c r="J766" s="51" t="s">
        <v>3585</v>
      </c>
      <c r="K766" s="51" t="s">
        <v>5774</v>
      </c>
      <c r="L766" s="51" t="s">
        <v>212</v>
      </c>
      <c r="M766" s="51" t="s">
        <v>213</v>
      </c>
      <c r="O766" s="51" t="s">
        <v>5775</v>
      </c>
      <c r="P766" s="51" t="s">
        <v>5776</v>
      </c>
      <c r="Q766" s="52">
        <v>6000</v>
      </c>
      <c r="R766" s="52">
        <v>6600</v>
      </c>
      <c r="S766" s="51" t="s">
        <v>5777</v>
      </c>
      <c r="T766" s="51" t="s">
        <v>224</v>
      </c>
      <c r="U766" s="51" t="s">
        <v>5778</v>
      </c>
      <c r="V766" s="51" t="s">
        <v>82</v>
      </c>
      <c r="Y766" s="49">
        <v>765</v>
      </c>
    </row>
    <row r="767" spans="1:25" x14ac:dyDescent="0.4">
      <c r="A767" s="46" t="str">
        <f>VLOOKUP(F767,M!$A$3:$B$32,2)</f>
        <v>情報科学</v>
      </c>
      <c r="B767" s="46" t="str">
        <f>IFERROR(IF(A767="","",A767&amp;COUNTIF(A$2:A767,A767)),"")</f>
        <v>情報科学75</v>
      </c>
      <c r="C767" s="51" t="s">
        <v>1744</v>
      </c>
      <c r="D767" s="52">
        <v>766</v>
      </c>
      <c r="F767" s="51" t="s">
        <v>22</v>
      </c>
      <c r="G767" s="51" t="s">
        <v>1772</v>
      </c>
      <c r="H767" s="51" t="s">
        <v>403</v>
      </c>
      <c r="I767" s="51" t="s">
        <v>415</v>
      </c>
      <c r="J767" s="51" t="s">
        <v>3585</v>
      </c>
      <c r="K767" s="51" t="s">
        <v>1854</v>
      </c>
      <c r="L767" s="51" t="s">
        <v>212</v>
      </c>
      <c r="M767" s="51" t="s">
        <v>213</v>
      </c>
      <c r="O767" s="51" t="s">
        <v>1855</v>
      </c>
      <c r="P767" s="51" t="s">
        <v>1856</v>
      </c>
      <c r="Q767" s="52">
        <v>6000</v>
      </c>
      <c r="R767" s="52">
        <v>6600</v>
      </c>
      <c r="S767" s="51" t="s">
        <v>1857</v>
      </c>
      <c r="T767" s="51" t="s">
        <v>1695</v>
      </c>
      <c r="U767" s="51" t="s">
        <v>1858</v>
      </c>
      <c r="Y767" s="49">
        <v>766</v>
      </c>
    </row>
    <row r="768" spans="1:25" x14ac:dyDescent="0.4">
      <c r="A768" s="46" t="str">
        <f>VLOOKUP(F768,M!$A$3:$B$32,2)</f>
        <v>情報科学</v>
      </c>
      <c r="B768" s="46" t="str">
        <f>IFERROR(IF(A768="","",A768&amp;COUNTIF(A$2:A768,A768)),"")</f>
        <v>情報科学76</v>
      </c>
      <c r="C768" s="51" t="s">
        <v>1744</v>
      </c>
      <c r="D768" s="52">
        <v>767</v>
      </c>
      <c r="F768" s="51" t="s">
        <v>22</v>
      </c>
      <c r="G768" s="51" t="s">
        <v>1772</v>
      </c>
      <c r="H768" s="51" t="s">
        <v>403</v>
      </c>
      <c r="I768" s="51" t="s">
        <v>457</v>
      </c>
      <c r="J768" s="51" t="s">
        <v>3665</v>
      </c>
      <c r="K768" s="51" t="s">
        <v>458</v>
      </c>
      <c r="L768" s="51" t="s">
        <v>426</v>
      </c>
      <c r="M768" s="51" t="s">
        <v>427</v>
      </c>
      <c r="O768" s="51" t="s">
        <v>459</v>
      </c>
      <c r="P768" s="51" t="s">
        <v>460</v>
      </c>
      <c r="Q768" s="52">
        <v>3600</v>
      </c>
      <c r="R768" s="52">
        <v>3960</v>
      </c>
      <c r="S768" s="51" t="s">
        <v>461</v>
      </c>
      <c r="T768" s="51" t="s">
        <v>166</v>
      </c>
      <c r="U768" s="51" t="s">
        <v>462</v>
      </c>
      <c r="V768" s="51" t="s">
        <v>82</v>
      </c>
      <c r="Y768" s="49">
        <v>767</v>
      </c>
    </row>
    <row r="769" spans="1:25" x14ac:dyDescent="0.4">
      <c r="A769" s="46" t="str">
        <f>VLOOKUP(F769,M!$A$3:$B$32,2)</f>
        <v>情報科学</v>
      </c>
      <c r="B769" s="46" t="str">
        <f>IFERROR(IF(A769="","",A769&amp;COUNTIF(A$2:A769,A769)),"")</f>
        <v>情報科学77</v>
      </c>
      <c r="C769" s="51" t="s">
        <v>1744</v>
      </c>
      <c r="D769" s="52">
        <v>768</v>
      </c>
      <c r="F769" s="51" t="s">
        <v>22</v>
      </c>
      <c r="G769" s="51" t="s">
        <v>1772</v>
      </c>
      <c r="H769" s="51" t="s">
        <v>403</v>
      </c>
      <c r="I769" s="51" t="s">
        <v>457</v>
      </c>
      <c r="J769" s="51" t="s">
        <v>3665</v>
      </c>
      <c r="K769" s="51" t="s">
        <v>1861</v>
      </c>
      <c r="L769" s="51" t="s">
        <v>105</v>
      </c>
      <c r="M769" s="51" t="s">
        <v>106</v>
      </c>
      <c r="O769" s="51" t="s">
        <v>1862</v>
      </c>
      <c r="P769" s="51" t="s">
        <v>1863</v>
      </c>
      <c r="Q769" s="52">
        <v>17000</v>
      </c>
      <c r="R769" s="52">
        <v>18700</v>
      </c>
      <c r="S769" s="51" t="s">
        <v>1864</v>
      </c>
      <c r="T769" s="51" t="s">
        <v>1865</v>
      </c>
      <c r="U769" s="51" t="s">
        <v>1866</v>
      </c>
      <c r="Y769" s="49">
        <v>768</v>
      </c>
    </row>
    <row r="770" spans="1:25" x14ac:dyDescent="0.4">
      <c r="A770" s="46" t="str">
        <f>VLOOKUP(F770,M!$A$3:$B$32,2)</f>
        <v>情報科学</v>
      </c>
      <c r="B770" s="46" t="str">
        <f>IFERROR(IF(A770="","",A770&amp;COUNTIF(A$2:A770,A770)),"")</f>
        <v>情報科学78</v>
      </c>
      <c r="C770" s="51" t="s">
        <v>1744</v>
      </c>
      <c r="D770" s="52">
        <v>769</v>
      </c>
      <c r="F770" s="51" t="s">
        <v>22</v>
      </c>
      <c r="G770" s="51" t="s">
        <v>1772</v>
      </c>
      <c r="H770" s="51" t="s">
        <v>403</v>
      </c>
      <c r="I770" s="51" t="s">
        <v>457</v>
      </c>
      <c r="J770" s="51" t="s">
        <v>3665</v>
      </c>
      <c r="K770" s="51" t="s">
        <v>468</v>
      </c>
      <c r="L770" s="51" t="s">
        <v>122</v>
      </c>
      <c r="M770" s="51" t="s">
        <v>123</v>
      </c>
      <c r="O770" s="51" t="s">
        <v>469</v>
      </c>
      <c r="P770" s="51" t="s">
        <v>470</v>
      </c>
      <c r="Q770" s="52">
        <v>2000</v>
      </c>
      <c r="R770" s="52">
        <v>2200</v>
      </c>
      <c r="S770" s="51" t="s">
        <v>471</v>
      </c>
      <c r="T770" s="51" t="s">
        <v>472</v>
      </c>
      <c r="U770" s="51" t="s">
        <v>473</v>
      </c>
      <c r="V770" s="51" t="s">
        <v>82</v>
      </c>
      <c r="Y770" s="49">
        <v>769</v>
      </c>
    </row>
    <row r="771" spans="1:25" x14ac:dyDescent="0.4">
      <c r="A771" s="46" t="str">
        <f>VLOOKUP(F771,M!$A$3:$B$32,2)</f>
        <v>情報科学</v>
      </c>
      <c r="B771" s="46" t="str">
        <f>IFERROR(IF(A771="","",A771&amp;COUNTIF(A$2:A771,A771)),"")</f>
        <v>情報科学79</v>
      </c>
      <c r="C771" s="51" t="s">
        <v>1744</v>
      </c>
      <c r="D771" s="52">
        <v>770</v>
      </c>
      <c r="F771" s="51" t="s">
        <v>22</v>
      </c>
      <c r="G771" s="51" t="s">
        <v>1772</v>
      </c>
      <c r="H771" s="51" t="s">
        <v>403</v>
      </c>
      <c r="I771" s="51" t="s">
        <v>457</v>
      </c>
      <c r="J771" s="51" t="s">
        <v>3665</v>
      </c>
      <c r="K771" s="51" t="s">
        <v>5779</v>
      </c>
      <c r="L771" s="51" t="s">
        <v>382</v>
      </c>
      <c r="M771" s="51" t="s">
        <v>383</v>
      </c>
      <c r="O771" s="51" t="s">
        <v>5780</v>
      </c>
      <c r="P771" s="51" t="s">
        <v>5781</v>
      </c>
      <c r="Q771" s="52">
        <v>8500</v>
      </c>
      <c r="R771" s="52">
        <v>9350</v>
      </c>
      <c r="S771" s="51" t="s">
        <v>5782</v>
      </c>
      <c r="T771" s="51" t="s">
        <v>102</v>
      </c>
      <c r="U771" s="51" t="s">
        <v>2733</v>
      </c>
      <c r="V771" s="51" t="s">
        <v>82</v>
      </c>
      <c r="Y771" s="49">
        <v>770</v>
      </c>
    </row>
    <row r="772" spans="1:25" x14ac:dyDescent="0.4">
      <c r="A772" s="46" t="str">
        <f>VLOOKUP(F772,M!$A$3:$B$32,2)</f>
        <v>情報科学</v>
      </c>
      <c r="B772" s="46" t="str">
        <f>IFERROR(IF(A772="","",A772&amp;COUNTIF(A$2:A772,A772)),"")</f>
        <v>情報科学80</v>
      </c>
      <c r="C772" s="51" t="s">
        <v>1773</v>
      </c>
      <c r="D772" s="52">
        <v>771</v>
      </c>
      <c r="F772" s="51" t="s">
        <v>22</v>
      </c>
      <c r="G772" s="51" t="s">
        <v>1772</v>
      </c>
      <c r="H772" s="51" t="s">
        <v>403</v>
      </c>
      <c r="I772" s="51" t="s">
        <v>475</v>
      </c>
      <c r="J772" s="51" t="s">
        <v>3689</v>
      </c>
      <c r="K772" s="51" t="s">
        <v>476</v>
      </c>
      <c r="L772" s="51" t="s">
        <v>87</v>
      </c>
      <c r="M772" s="51" t="s">
        <v>88</v>
      </c>
      <c r="O772" s="51" t="s">
        <v>477</v>
      </c>
      <c r="P772" s="51" t="s">
        <v>478</v>
      </c>
      <c r="Q772" s="52">
        <v>5400</v>
      </c>
      <c r="R772" s="52">
        <v>5940</v>
      </c>
      <c r="S772" s="51" t="s">
        <v>479</v>
      </c>
      <c r="T772" s="51" t="s">
        <v>224</v>
      </c>
      <c r="U772" s="51" t="s">
        <v>422</v>
      </c>
      <c r="V772" s="51" t="s">
        <v>82</v>
      </c>
      <c r="Y772" s="49">
        <v>771</v>
      </c>
    </row>
    <row r="773" spans="1:25" x14ac:dyDescent="0.4">
      <c r="A773" s="46" t="str">
        <f>VLOOKUP(F773,M!$A$3:$B$32,2)</f>
        <v>情報科学</v>
      </c>
      <c r="B773" s="46" t="str">
        <f>IFERROR(IF(A773="","",A773&amp;COUNTIF(A$2:A773,A773)),"")</f>
        <v>情報科学81</v>
      </c>
      <c r="C773" s="51" t="s">
        <v>1773</v>
      </c>
      <c r="D773" s="52">
        <v>772</v>
      </c>
      <c r="F773" s="51" t="s">
        <v>22</v>
      </c>
      <c r="G773" s="51" t="s">
        <v>1772</v>
      </c>
      <c r="H773" s="51" t="s">
        <v>403</v>
      </c>
      <c r="I773" s="51" t="s">
        <v>475</v>
      </c>
      <c r="J773" s="51" t="s">
        <v>3689</v>
      </c>
      <c r="K773" s="51" t="s">
        <v>480</v>
      </c>
      <c r="L773" s="51" t="s">
        <v>87</v>
      </c>
      <c r="M773" s="51" t="s">
        <v>88</v>
      </c>
      <c r="O773" s="51" t="s">
        <v>481</v>
      </c>
      <c r="P773" s="51" t="s">
        <v>482</v>
      </c>
      <c r="Q773" s="52">
        <v>4000</v>
      </c>
      <c r="R773" s="52">
        <v>4400</v>
      </c>
      <c r="S773" s="51" t="s">
        <v>483</v>
      </c>
      <c r="T773" s="51" t="s">
        <v>224</v>
      </c>
      <c r="U773" s="51" t="s">
        <v>484</v>
      </c>
      <c r="V773" s="51" t="s">
        <v>82</v>
      </c>
      <c r="Y773" s="49">
        <v>772</v>
      </c>
    </row>
    <row r="774" spans="1:25" x14ac:dyDescent="0.4">
      <c r="A774" s="46" t="str">
        <f>VLOOKUP(F774,M!$A$3:$B$32,2)</f>
        <v>情報科学</v>
      </c>
      <c r="B774" s="46" t="str">
        <f>IFERROR(IF(A774="","",A774&amp;COUNTIF(A$2:A774,A774)),"")</f>
        <v>情報科学82</v>
      </c>
      <c r="C774" s="51" t="s">
        <v>1773</v>
      </c>
      <c r="D774" s="52">
        <v>773</v>
      </c>
      <c r="F774" s="51" t="s">
        <v>22</v>
      </c>
      <c r="G774" s="51" t="s">
        <v>1772</v>
      </c>
      <c r="H774" s="51" t="s">
        <v>403</v>
      </c>
      <c r="I774" s="51" t="s">
        <v>475</v>
      </c>
      <c r="J774" s="51" t="s">
        <v>3689</v>
      </c>
      <c r="K774" s="51" t="s">
        <v>485</v>
      </c>
      <c r="L774" s="51" t="s">
        <v>417</v>
      </c>
      <c r="M774" s="51" t="s">
        <v>418</v>
      </c>
      <c r="O774" s="51" t="s">
        <v>5783</v>
      </c>
      <c r="P774" s="51" t="s">
        <v>486</v>
      </c>
      <c r="Q774" s="52">
        <v>2800</v>
      </c>
      <c r="R774" s="52">
        <v>3080</v>
      </c>
      <c r="S774" s="51" t="s">
        <v>487</v>
      </c>
      <c r="T774" s="51" t="s">
        <v>273</v>
      </c>
      <c r="U774" s="51" t="s">
        <v>488</v>
      </c>
      <c r="V774" s="51" t="s">
        <v>82</v>
      </c>
      <c r="Y774" s="49">
        <v>773</v>
      </c>
    </row>
    <row r="775" spans="1:25" x14ac:dyDescent="0.4">
      <c r="A775" s="46" t="str">
        <f>VLOOKUP(F775,M!$A$3:$B$32,2)</f>
        <v>情報科学</v>
      </c>
      <c r="B775" s="46" t="str">
        <f>IFERROR(IF(A775="","",A775&amp;COUNTIF(A$2:A775,A775)),"")</f>
        <v>情報科学83</v>
      </c>
      <c r="C775" s="51" t="s">
        <v>1773</v>
      </c>
      <c r="D775" s="52">
        <v>774</v>
      </c>
      <c r="F775" s="51" t="s">
        <v>22</v>
      </c>
      <c r="G775" s="51" t="s">
        <v>1772</v>
      </c>
      <c r="H775" s="51" t="s">
        <v>403</v>
      </c>
      <c r="I775" s="51" t="s">
        <v>475</v>
      </c>
      <c r="J775" s="51" t="s">
        <v>3689</v>
      </c>
      <c r="K775" s="51" t="s">
        <v>1869</v>
      </c>
      <c r="L775" s="51" t="s">
        <v>417</v>
      </c>
      <c r="M775" s="51" t="s">
        <v>418</v>
      </c>
      <c r="O775" s="51" t="s">
        <v>1870</v>
      </c>
      <c r="P775" s="51" t="s">
        <v>1871</v>
      </c>
      <c r="Q775" s="52">
        <v>2500</v>
      </c>
      <c r="R775" s="52">
        <v>2750</v>
      </c>
      <c r="S775" s="51" t="s">
        <v>1872</v>
      </c>
      <c r="T775" s="51" t="s">
        <v>1245</v>
      </c>
      <c r="U775" s="51" t="s">
        <v>642</v>
      </c>
      <c r="Y775" s="49">
        <v>774</v>
      </c>
    </row>
    <row r="776" spans="1:25" x14ac:dyDescent="0.4">
      <c r="A776" s="46" t="str">
        <f>VLOOKUP(F776,M!$A$3:$B$32,2)</f>
        <v>情報科学</v>
      </c>
      <c r="B776" s="46" t="str">
        <f>IFERROR(IF(A776="","",A776&amp;COUNTIF(A$2:A776,A776)),"")</f>
        <v>情報科学84</v>
      </c>
      <c r="C776" s="51" t="s">
        <v>1773</v>
      </c>
      <c r="D776" s="52">
        <v>775</v>
      </c>
      <c r="F776" s="51" t="s">
        <v>22</v>
      </c>
      <c r="G776" s="51" t="s">
        <v>1772</v>
      </c>
      <c r="H776" s="51" t="s">
        <v>403</v>
      </c>
      <c r="I776" s="51" t="s">
        <v>475</v>
      </c>
      <c r="J776" s="51" t="s">
        <v>3689</v>
      </c>
      <c r="K776" s="51" t="s">
        <v>1873</v>
      </c>
      <c r="L776" s="51" t="s">
        <v>417</v>
      </c>
      <c r="M776" s="51" t="s">
        <v>418</v>
      </c>
      <c r="O776" s="51" t="s">
        <v>1874</v>
      </c>
      <c r="P776" s="51" t="s">
        <v>1875</v>
      </c>
      <c r="Q776" s="52">
        <v>2700</v>
      </c>
      <c r="R776" s="52">
        <v>2970</v>
      </c>
      <c r="S776" s="51" t="s">
        <v>1876</v>
      </c>
      <c r="T776" s="51" t="s">
        <v>1245</v>
      </c>
      <c r="U776" s="51" t="s">
        <v>662</v>
      </c>
      <c r="Y776" s="49">
        <v>775</v>
      </c>
    </row>
    <row r="777" spans="1:25" x14ac:dyDescent="0.4">
      <c r="A777" s="46" t="str">
        <f>VLOOKUP(F777,M!$A$3:$B$32,2)</f>
        <v>情報科学</v>
      </c>
      <c r="B777" s="46" t="str">
        <f>IFERROR(IF(A777="","",A777&amp;COUNTIF(A$2:A777,A777)),"")</f>
        <v>情報科学85</v>
      </c>
      <c r="C777" s="51" t="s">
        <v>1773</v>
      </c>
      <c r="D777" s="52">
        <v>776</v>
      </c>
      <c r="F777" s="51" t="s">
        <v>22</v>
      </c>
      <c r="G777" s="51" t="s">
        <v>1772</v>
      </c>
      <c r="H777" s="51" t="s">
        <v>403</v>
      </c>
      <c r="I777" s="51" t="s">
        <v>475</v>
      </c>
      <c r="J777" s="51" t="s">
        <v>3689</v>
      </c>
      <c r="K777" s="51" t="s">
        <v>5784</v>
      </c>
      <c r="L777" s="51" t="s">
        <v>426</v>
      </c>
      <c r="M777" s="51" t="s">
        <v>427</v>
      </c>
      <c r="O777" s="51" t="s">
        <v>5785</v>
      </c>
      <c r="P777" s="51" t="s">
        <v>5786</v>
      </c>
      <c r="Q777" s="52">
        <v>4800</v>
      </c>
      <c r="R777" s="52">
        <v>5280</v>
      </c>
      <c r="S777" s="51" t="s">
        <v>5787</v>
      </c>
      <c r="T777" s="51" t="s">
        <v>5540</v>
      </c>
      <c r="U777" s="51" t="s">
        <v>1860</v>
      </c>
      <c r="V777" s="51" t="s">
        <v>82</v>
      </c>
      <c r="Y777" s="49">
        <v>776</v>
      </c>
    </row>
    <row r="778" spans="1:25" x14ac:dyDescent="0.4">
      <c r="A778" s="46" t="str">
        <f>VLOOKUP(F778,M!$A$3:$B$32,2)</f>
        <v>情報科学</v>
      </c>
      <c r="B778" s="46" t="str">
        <f>IFERROR(IF(A778="","",A778&amp;COUNTIF(A$2:A778,A778)),"")</f>
        <v>情報科学86</v>
      </c>
      <c r="C778" s="51" t="s">
        <v>1773</v>
      </c>
      <c r="D778" s="52">
        <v>777</v>
      </c>
      <c r="F778" s="51" t="s">
        <v>22</v>
      </c>
      <c r="G778" s="51" t="s">
        <v>1772</v>
      </c>
      <c r="H778" s="51" t="s">
        <v>403</v>
      </c>
      <c r="I778" s="51" t="s">
        <v>475</v>
      </c>
      <c r="J778" s="51" t="s">
        <v>3689</v>
      </c>
      <c r="K778" s="51" t="s">
        <v>5788</v>
      </c>
      <c r="L778" s="51" t="s">
        <v>426</v>
      </c>
      <c r="M778" s="51" t="s">
        <v>427</v>
      </c>
      <c r="O778" s="51" t="s">
        <v>5789</v>
      </c>
      <c r="P778" s="51" t="s">
        <v>5790</v>
      </c>
      <c r="Q778" s="52">
        <v>2400</v>
      </c>
      <c r="R778" s="52">
        <v>2640</v>
      </c>
      <c r="S778" s="51" t="s">
        <v>5791</v>
      </c>
      <c r="T778" s="51" t="s">
        <v>5540</v>
      </c>
      <c r="U778" s="51" t="s">
        <v>4898</v>
      </c>
      <c r="V778" s="51" t="s">
        <v>82</v>
      </c>
      <c r="Y778" s="49">
        <v>777</v>
      </c>
    </row>
    <row r="779" spans="1:25" x14ac:dyDescent="0.4">
      <c r="A779" s="46" t="str">
        <f>VLOOKUP(F779,M!$A$3:$B$32,2)</f>
        <v>情報科学</v>
      </c>
      <c r="B779" s="46" t="str">
        <f>IFERROR(IF(A779="","",A779&amp;COUNTIF(A$2:A779,A779)),"")</f>
        <v>情報科学87</v>
      </c>
      <c r="C779" s="51" t="s">
        <v>1773</v>
      </c>
      <c r="D779" s="52">
        <v>778</v>
      </c>
      <c r="F779" s="51" t="s">
        <v>22</v>
      </c>
      <c r="G779" s="51" t="s">
        <v>1772</v>
      </c>
      <c r="H779" s="51" t="s">
        <v>403</v>
      </c>
      <c r="I779" s="51" t="s">
        <v>475</v>
      </c>
      <c r="J779" s="51" t="s">
        <v>3689</v>
      </c>
      <c r="K779" s="51" t="s">
        <v>5792</v>
      </c>
      <c r="L779" s="51" t="s">
        <v>426</v>
      </c>
      <c r="M779" s="51" t="s">
        <v>427</v>
      </c>
      <c r="O779" s="51" t="s">
        <v>5793</v>
      </c>
      <c r="P779" s="51" t="s">
        <v>5794</v>
      </c>
      <c r="Q779" s="52">
        <v>3000</v>
      </c>
      <c r="R779" s="52">
        <v>3300</v>
      </c>
      <c r="S779" s="51" t="s">
        <v>5795</v>
      </c>
      <c r="T779" s="51" t="s">
        <v>110</v>
      </c>
      <c r="U779" s="51" t="s">
        <v>200</v>
      </c>
      <c r="V779" s="51" t="s">
        <v>82</v>
      </c>
      <c r="Y779" s="49">
        <v>778</v>
      </c>
    </row>
    <row r="780" spans="1:25" x14ac:dyDescent="0.4">
      <c r="A780" s="46" t="str">
        <f>VLOOKUP(F780,M!$A$3:$B$32,2)</f>
        <v>情報科学</v>
      </c>
      <c r="B780" s="46" t="str">
        <f>IFERROR(IF(A780="","",A780&amp;COUNTIF(A$2:A780,A780)),"")</f>
        <v>情報科学88</v>
      </c>
      <c r="C780" s="51" t="s">
        <v>1773</v>
      </c>
      <c r="D780" s="52">
        <v>779</v>
      </c>
      <c r="F780" s="51" t="s">
        <v>22</v>
      </c>
      <c r="G780" s="51" t="s">
        <v>1772</v>
      </c>
      <c r="H780" s="51" t="s">
        <v>403</v>
      </c>
      <c r="I780" s="51" t="s">
        <v>475</v>
      </c>
      <c r="J780" s="51" t="s">
        <v>3689</v>
      </c>
      <c r="K780" s="51" t="s">
        <v>490</v>
      </c>
      <c r="L780" s="51" t="s">
        <v>426</v>
      </c>
      <c r="M780" s="51" t="s">
        <v>427</v>
      </c>
      <c r="O780" s="51" t="s">
        <v>491</v>
      </c>
      <c r="P780" s="51" t="s">
        <v>492</v>
      </c>
      <c r="Q780" s="52">
        <v>4000</v>
      </c>
      <c r="R780" s="52">
        <v>4400</v>
      </c>
      <c r="S780" s="51" t="s">
        <v>493</v>
      </c>
      <c r="T780" s="51" t="s">
        <v>166</v>
      </c>
      <c r="U780" s="51" t="s">
        <v>494</v>
      </c>
      <c r="V780" s="51" t="s">
        <v>82</v>
      </c>
      <c r="Y780" s="49">
        <v>779</v>
      </c>
    </row>
    <row r="781" spans="1:25" x14ac:dyDescent="0.4">
      <c r="A781" s="46" t="str">
        <f>VLOOKUP(F781,M!$A$3:$B$32,2)</f>
        <v>情報科学</v>
      </c>
      <c r="B781" s="46" t="str">
        <f>IFERROR(IF(A781="","",A781&amp;COUNTIF(A$2:A781,A781)),"")</f>
        <v>情報科学89</v>
      </c>
      <c r="C781" s="51" t="s">
        <v>1773</v>
      </c>
      <c r="D781" s="52">
        <v>780</v>
      </c>
      <c r="F781" s="51" t="s">
        <v>22</v>
      </c>
      <c r="G781" s="51" t="s">
        <v>1772</v>
      </c>
      <c r="H781" s="51" t="s">
        <v>403</v>
      </c>
      <c r="I781" s="51" t="s">
        <v>475</v>
      </c>
      <c r="J781" s="51" t="s">
        <v>3689</v>
      </c>
      <c r="K781" s="51" t="s">
        <v>1879</v>
      </c>
      <c r="L781" s="51" t="s">
        <v>122</v>
      </c>
      <c r="M781" s="51" t="s">
        <v>123</v>
      </c>
      <c r="O781" s="51" t="s">
        <v>1880</v>
      </c>
      <c r="P781" s="51" t="s">
        <v>1881</v>
      </c>
      <c r="Q781" s="52">
        <v>5500</v>
      </c>
      <c r="R781" s="52">
        <v>6050</v>
      </c>
      <c r="S781" s="51" t="s">
        <v>1882</v>
      </c>
      <c r="T781" s="51" t="s">
        <v>1243</v>
      </c>
      <c r="U781" s="51" t="s">
        <v>795</v>
      </c>
      <c r="Y781" s="49">
        <v>780</v>
      </c>
    </row>
    <row r="782" spans="1:25" x14ac:dyDescent="0.4">
      <c r="A782" s="46" t="str">
        <f>VLOOKUP(F782,M!$A$3:$B$32,2)</f>
        <v>情報科学</v>
      </c>
      <c r="B782" s="46" t="str">
        <f>IFERROR(IF(A782="","",A782&amp;COUNTIF(A$2:A782,A782)),"")</f>
        <v>情報科学90</v>
      </c>
      <c r="C782" s="51" t="s">
        <v>1773</v>
      </c>
      <c r="D782" s="52">
        <v>781</v>
      </c>
      <c r="F782" s="51" t="s">
        <v>22</v>
      </c>
      <c r="G782" s="51" t="s">
        <v>1772</v>
      </c>
      <c r="H782" s="51" t="s">
        <v>403</v>
      </c>
      <c r="I782" s="51" t="s">
        <v>475</v>
      </c>
      <c r="J782" s="51" t="s">
        <v>3689</v>
      </c>
      <c r="K782" s="51" t="s">
        <v>5796</v>
      </c>
      <c r="L782" s="51" t="s">
        <v>131</v>
      </c>
      <c r="M782" s="51" t="s">
        <v>132</v>
      </c>
      <c r="O782" s="51" t="s">
        <v>5797</v>
      </c>
      <c r="P782" s="51" t="s">
        <v>5798</v>
      </c>
      <c r="Q782" s="52">
        <v>3600</v>
      </c>
      <c r="R782" s="52">
        <v>3960</v>
      </c>
      <c r="S782" s="51" t="s">
        <v>5799</v>
      </c>
      <c r="T782" s="51" t="s">
        <v>205</v>
      </c>
      <c r="U782" s="51" t="s">
        <v>1848</v>
      </c>
      <c r="V782" s="51" t="s">
        <v>82</v>
      </c>
      <c r="Y782" s="49">
        <v>781</v>
      </c>
    </row>
    <row r="783" spans="1:25" x14ac:dyDescent="0.4">
      <c r="A783" s="46" t="str">
        <f>VLOOKUP(F783,M!$A$3:$B$32,2)</f>
        <v>情報科学</v>
      </c>
      <c r="B783" s="46" t="str">
        <f>IFERROR(IF(A783="","",A783&amp;COUNTIF(A$2:A783,A783)),"")</f>
        <v>情報科学91</v>
      </c>
      <c r="C783" s="51" t="s">
        <v>1773</v>
      </c>
      <c r="D783" s="52">
        <v>782</v>
      </c>
      <c r="F783" s="51" t="s">
        <v>22</v>
      </c>
      <c r="G783" s="51" t="s">
        <v>1772</v>
      </c>
      <c r="H783" s="51" t="s">
        <v>403</v>
      </c>
      <c r="I783" s="51" t="s">
        <v>475</v>
      </c>
      <c r="J783" s="51" t="s">
        <v>3689</v>
      </c>
      <c r="K783" s="51" t="s">
        <v>497</v>
      </c>
      <c r="L783" s="51" t="s">
        <v>131</v>
      </c>
      <c r="M783" s="51" t="s">
        <v>132</v>
      </c>
      <c r="O783" s="51" t="s">
        <v>498</v>
      </c>
      <c r="P783" s="51" t="s">
        <v>499</v>
      </c>
      <c r="Q783" s="52">
        <v>2600</v>
      </c>
      <c r="R783" s="52">
        <v>2860</v>
      </c>
      <c r="S783" s="51" t="s">
        <v>500</v>
      </c>
      <c r="T783" s="51" t="s">
        <v>127</v>
      </c>
      <c r="U783" s="51" t="s">
        <v>200</v>
      </c>
      <c r="V783" s="51" t="s">
        <v>82</v>
      </c>
      <c r="Y783" s="49">
        <v>782</v>
      </c>
    </row>
    <row r="784" spans="1:25" x14ac:dyDescent="0.4">
      <c r="A784" s="46" t="str">
        <f>VLOOKUP(F784,M!$A$3:$B$32,2)</f>
        <v>情報科学</v>
      </c>
      <c r="B784" s="46" t="str">
        <f>IFERROR(IF(A784="","",A784&amp;COUNTIF(A$2:A784,A784)),"")</f>
        <v>情報科学92</v>
      </c>
      <c r="C784" s="51" t="s">
        <v>1773</v>
      </c>
      <c r="D784" s="52">
        <v>783</v>
      </c>
      <c r="F784" s="51" t="s">
        <v>22</v>
      </c>
      <c r="G784" s="51" t="s">
        <v>1772</v>
      </c>
      <c r="H784" s="51" t="s">
        <v>403</v>
      </c>
      <c r="I784" s="51" t="s">
        <v>475</v>
      </c>
      <c r="J784" s="51" t="s">
        <v>3689</v>
      </c>
      <c r="K784" s="51" t="s">
        <v>501</v>
      </c>
      <c r="L784" s="51" t="s">
        <v>131</v>
      </c>
      <c r="M784" s="51" t="s">
        <v>132</v>
      </c>
      <c r="O784" s="51" t="s">
        <v>502</v>
      </c>
      <c r="P784" s="51" t="s">
        <v>503</v>
      </c>
      <c r="Q784" s="52">
        <v>4000</v>
      </c>
      <c r="R784" s="52">
        <v>4400</v>
      </c>
      <c r="S784" s="51" t="s">
        <v>504</v>
      </c>
      <c r="T784" s="51" t="s">
        <v>127</v>
      </c>
      <c r="U784" s="51" t="s">
        <v>505</v>
      </c>
      <c r="V784" s="51" t="s">
        <v>82</v>
      </c>
      <c r="Y784" s="49">
        <v>783</v>
      </c>
    </row>
    <row r="785" spans="1:25" x14ac:dyDescent="0.4">
      <c r="A785" s="46" t="str">
        <f>VLOOKUP(F785,M!$A$3:$B$32,2)</f>
        <v>情報科学</v>
      </c>
      <c r="B785" s="46" t="str">
        <f>IFERROR(IF(A785="","",A785&amp;COUNTIF(A$2:A785,A785)),"")</f>
        <v>情報科学93</v>
      </c>
      <c r="C785" s="51" t="s">
        <v>1773</v>
      </c>
      <c r="D785" s="52">
        <v>784</v>
      </c>
      <c r="F785" s="51" t="s">
        <v>22</v>
      </c>
      <c r="G785" s="51" t="s">
        <v>1772</v>
      </c>
      <c r="H785" s="51" t="s">
        <v>403</v>
      </c>
      <c r="I785" s="51" t="s">
        <v>475</v>
      </c>
      <c r="J785" s="51" t="s">
        <v>3689</v>
      </c>
      <c r="K785" s="51" t="s">
        <v>1884</v>
      </c>
      <c r="L785" s="51" t="s">
        <v>131</v>
      </c>
      <c r="M785" s="51" t="s">
        <v>132</v>
      </c>
      <c r="O785" s="51" t="s">
        <v>1885</v>
      </c>
      <c r="P785" s="51" t="s">
        <v>1886</v>
      </c>
      <c r="Q785" s="52">
        <v>3000</v>
      </c>
      <c r="R785" s="52">
        <v>3300</v>
      </c>
      <c r="S785" s="51" t="s">
        <v>1887</v>
      </c>
      <c r="T785" s="51" t="s">
        <v>1315</v>
      </c>
      <c r="U785" s="51" t="s">
        <v>1888</v>
      </c>
      <c r="Y785" s="49">
        <v>784</v>
      </c>
    </row>
    <row r="786" spans="1:25" x14ac:dyDescent="0.4">
      <c r="A786" s="46" t="str">
        <f>VLOOKUP(F786,M!$A$3:$B$32,2)</f>
        <v>情報科学</v>
      </c>
      <c r="B786" s="46" t="str">
        <f>IFERROR(IF(A786="","",A786&amp;COUNTIF(A$2:A786,A786)),"")</f>
        <v>情報科学94</v>
      </c>
      <c r="C786" s="51" t="s">
        <v>1773</v>
      </c>
      <c r="D786" s="52">
        <v>785</v>
      </c>
      <c r="F786" s="51" t="s">
        <v>22</v>
      </c>
      <c r="G786" s="51" t="s">
        <v>1772</v>
      </c>
      <c r="H786" s="51" t="s">
        <v>403</v>
      </c>
      <c r="I786" s="51" t="s">
        <v>475</v>
      </c>
      <c r="J786" s="51" t="s">
        <v>3689</v>
      </c>
      <c r="K786" s="51" t="s">
        <v>1889</v>
      </c>
      <c r="L786" s="51" t="s">
        <v>131</v>
      </c>
      <c r="M786" s="51" t="s">
        <v>132</v>
      </c>
      <c r="O786" s="51" t="s">
        <v>1890</v>
      </c>
      <c r="P786" s="51" t="s">
        <v>1891</v>
      </c>
      <c r="Q786" s="52">
        <v>5800</v>
      </c>
      <c r="R786" s="52">
        <v>6380</v>
      </c>
      <c r="S786" s="51" t="s">
        <v>1892</v>
      </c>
      <c r="T786" s="51" t="s">
        <v>1299</v>
      </c>
      <c r="U786" s="51" t="s">
        <v>1893</v>
      </c>
      <c r="Y786" s="49">
        <v>785</v>
      </c>
    </row>
    <row r="787" spans="1:25" x14ac:dyDescent="0.4">
      <c r="A787" s="46" t="str">
        <f>VLOOKUP(F787,M!$A$3:$B$32,2)</f>
        <v>情報科学</v>
      </c>
      <c r="B787" s="46" t="str">
        <f>IFERROR(IF(A787="","",A787&amp;COUNTIF(A$2:A787,A787)),"")</f>
        <v>情報科学95</v>
      </c>
      <c r="C787" s="51" t="s">
        <v>1794</v>
      </c>
      <c r="D787" s="52">
        <v>786</v>
      </c>
      <c r="F787" s="51" t="s">
        <v>22</v>
      </c>
      <c r="G787" s="51" t="s">
        <v>1772</v>
      </c>
      <c r="H787" s="51" t="s">
        <v>403</v>
      </c>
      <c r="I787" s="51" t="s">
        <v>475</v>
      </c>
      <c r="J787" s="51" t="s">
        <v>3689</v>
      </c>
      <c r="K787" s="51" t="s">
        <v>1895</v>
      </c>
      <c r="L787" s="51" t="s">
        <v>244</v>
      </c>
      <c r="M787" s="51" t="s">
        <v>245</v>
      </c>
      <c r="O787" s="51" t="s">
        <v>1896</v>
      </c>
      <c r="P787" s="51" t="s">
        <v>5800</v>
      </c>
      <c r="Q787" s="52">
        <v>5200</v>
      </c>
      <c r="R787" s="52">
        <v>5720</v>
      </c>
      <c r="S787" s="51" t="s">
        <v>1897</v>
      </c>
      <c r="T787" s="51" t="s">
        <v>1357</v>
      </c>
      <c r="U787" s="51" t="s">
        <v>1898</v>
      </c>
      <c r="V787" s="51" t="s">
        <v>82</v>
      </c>
      <c r="Y787" s="49">
        <v>786</v>
      </c>
    </row>
    <row r="788" spans="1:25" x14ac:dyDescent="0.4">
      <c r="A788" s="46" t="str">
        <f>VLOOKUP(F788,M!$A$3:$B$32,2)</f>
        <v>情報科学</v>
      </c>
      <c r="B788" s="46" t="str">
        <f>IFERROR(IF(A788="","",A788&amp;COUNTIF(A$2:A788,A788)),"")</f>
        <v>情報科学96</v>
      </c>
      <c r="C788" s="51" t="s">
        <v>1794</v>
      </c>
      <c r="D788" s="52">
        <v>787</v>
      </c>
      <c r="F788" s="51" t="s">
        <v>22</v>
      </c>
      <c r="G788" s="51" t="s">
        <v>1772</v>
      </c>
      <c r="H788" s="51" t="s">
        <v>403</v>
      </c>
      <c r="I788" s="51" t="s">
        <v>475</v>
      </c>
      <c r="J788" s="51" t="s">
        <v>3689</v>
      </c>
      <c r="K788" s="51" t="s">
        <v>1899</v>
      </c>
      <c r="L788" s="51" t="s">
        <v>244</v>
      </c>
      <c r="M788" s="51" t="s">
        <v>245</v>
      </c>
      <c r="O788" s="51" t="s">
        <v>1900</v>
      </c>
      <c r="P788" s="51" t="s">
        <v>5801</v>
      </c>
      <c r="Q788" s="52">
        <v>4000</v>
      </c>
      <c r="R788" s="52">
        <v>4400</v>
      </c>
      <c r="S788" s="51" t="s">
        <v>1901</v>
      </c>
      <c r="T788" s="51" t="s">
        <v>1394</v>
      </c>
      <c r="U788" s="51" t="s">
        <v>1902</v>
      </c>
      <c r="Y788" s="49">
        <v>787</v>
      </c>
    </row>
    <row r="789" spans="1:25" x14ac:dyDescent="0.4">
      <c r="A789" s="46" t="str">
        <f>VLOOKUP(F789,M!$A$3:$B$32,2)</f>
        <v>情報科学</v>
      </c>
      <c r="B789" s="46" t="str">
        <f>IFERROR(IF(A789="","",A789&amp;COUNTIF(A$2:A789,A789)),"")</f>
        <v>情報科学97</v>
      </c>
      <c r="C789" s="51" t="s">
        <v>1794</v>
      </c>
      <c r="D789" s="52">
        <v>788</v>
      </c>
      <c r="F789" s="51" t="s">
        <v>22</v>
      </c>
      <c r="G789" s="51" t="s">
        <v>1772</v>
      </c>
      <c r="H789" s="51" t="s">
        <v>403</v>
      </c>
      <c r="I789" s="51" t="s">
        <v>475</v>
      </c>
      <c r="J789" s="51" t="s">
        <v>3689</v>
      </c>
      <c r="K789" s="51" t="s">
        <v>1903</v>
      </c>
      <c r="L789" s="51" t="s">
        <v>244</v>
      </c>
      <c r="M789" s="51" t="s">
        <v>245</v>
      </c>
      <c r="O789" s="51" t="s">
        <v>1904</v>
      </c>
      <c r="P789" s="51" t="s">
        <v>5802</v>
      </c>
      <c r="Q789" s="52">
        <v>3500</v>
      </c>
      <c r="R789" s="52">
        <v>3850</v>
      </c>
      <c r="S789" s="51" t="s">
        <v>1905</v>
      </c>
      <c r="T789" s="51" t="s">
        <v>1400</v>
      </c>
      <c r="U789" s="51" t="s">
        <v>1906</v>
      </c>
      <c r="Y789" s="49">
        <v>788</v>
      </c>
    </row>
    <row r="790" spans="1:25" x14ac:dyDescent="0.4">
      <c r="A790" s="46" t="str">
        <f>VLOOKUP(F790,M!$A$3:$B$32,2)</f>
        <v>情報科学</v>
      </c>
      <c r="B790" s="46" t="str">
        <f>IFERROR(IF(A790="","",A790&amp;COUNTIF(A$2:A790,A790)),"")</f>
        <v>情報科学98</v>
      </c>
      <c r="C790" s="51" t="s">
        <v>1794</v>
      </c>
      <c r="D790" s="52">
        <v>789</v>
      </c>
      <c r="F790" s="51" t="s">
        <v>22</v>
      </c>
      <c r="G790" s="51" t="s">
        <v>1772</v>
      </c>
      <c r="H790" s="51" t="s">
        <v>403</v>
      </c>
      <c r="I790" s="51" t="s">
        <v>475</v>
      </c>
      <c r="J790" s="51" t="s">
        <v>3689</v>
      </c>
      <c r="K790" s="51" t="s">
        <v>1907</v>
      </c>
      <c r="L790" s="51" t="s">
        <v>244</v>
      </c>
      <c r="M790" s="51" t="s">
        <v>245</v>
      </c>
      <c r="O790" s="51" t="s">
        <v>5803</v>
      </c>
      <c r="P790" s="51" t="s">
        <v>5804</v>
      </c>
      <c r="Q790" s="52">
        <v>5400</v>
      </c>
      <c r="R790" s="52">
        <v>5940</v>
      </c>
      <c r="S790" s="51" t="s">
        <v>1908</v>
      </c>
      <c r="T790" s="51" t="s">
        <v>1376</v>
      </c>
      <c r="U790" s="51" t="s">
        <v>1260</v>
      </c>
      <c r="Y790" s="49">
        <v>789</v>
      </c>
    </row>
    <row r="791" spans="1:25" x14ac:dyDescent="0.4">
      <c r="A791" s="46" t="str">
        <f>VLOOKUP(F791,M!$A$3:$B$32,2)</f>
        <v>情報科学</v>
      </c>
      <c r="B791" s="46" t="str">
        <f>IFERROR(IF(A791="","",A791&amp;COUNTIF(A$2:A791,A791)),"")</f>
        <v>情報科学99</v>
      </c>
      <c r="C791" s="51" t="s">
        <v>1794</v>
      </c>
      <c r="D791" s="52">
        <v>790</v>
      </c>
      <c r="F791" s="51" t="s">
        <v>22</v>
      </c>
      <c r="G791" s="51" t="s">
        <v>1772</v>
      </c>
      <c r="H791" s="51" t="s">
        <v>403</v>
      </c>
      <c r="I791" s="51" t="s">
        <v>475</v>
      </c>
      <c r="J791" s="51" t="s">
        <v>3689</v>
      </c>
      <c r="K791" s="51" t="s">
        <v>1909</v>
      </c>
      <c r="L791" s="51" t="s">
        <v>244</v>
      </c>
      <c r="M791" s="51" t="s">
        <v>245</v>
      </c>
      <c r="O791" s="51" t="s">
        <v>1910</v>
      </c>
      <c r="P791" s="51" t="s">
        <v>5805</v>
      </c>
      <c r="Q791" s="52">
        <v>3500</v>
      </c>
      <c r="R791" s="52">
        <v>3850</v>
      </c>
      <c r="S791" s="51" t="s">
        <v>1911</v>
      </c>
      <c r="T791" s="51" t="s">
        <v>1836</v>
      </c>
      <c r="U791" s="51" t="s">
        <v>514</v>
      </c>
      <c r="Y791" s="49">
        <v>790</v>
      </c>
    </row>
    <row r="792" spans="1:25" x14ac:dyDescent="0.4">
      <c r="A792" s="46" t="str">
        <f>VLOOKUP(F792,M!$A$3:$B$32,2)</f>
        <v>情報科学</v>
      </c>
      <c r="B792" s="46" t="str">
        <f>IFERROR(IF(A792="","",A792&amp;COUNTIF(A$2:A792,A792)),"")</f>
        <v>情報科学100</v>
      </c>
      <c r="C792" s="51" t="s">
        <v>1794</v>
      </c>
      <c r="D792" s="52">
        <v>791</v>
      </c>
      <c r="F792" s="51" t="s">
        <v>22</v>
      </c>
      <c r="G792" s="51" t="s">
        <v>1772</v>
      </c>
      <c r="H792" s="51" t="s">
        <v>403</v>
      </c>
      <c r="I792" s="51" t="s">
        <v>475</v>
      </c>
      <c r="J792" s="51" t="s">
        <v>3689</v>
      </c>
      <c r="K792" s="51" t="s">
        <v>1912</v>
      </c>
      <c r="L792" s="51" t="s">
        <v>244</v>
      </c>
      <c r="M792" s="51" t="s">
        <v>245</v>
      </c>
      <c r="O792" s="51" t="s">
        <v>1913</v>
      </c>
      <c r="P792" s="51" t="s">
        <v>5806</v>
      </c>
      <c r="Q792" s="52">
        <v>4800</v>
      </c>
      <c r="R792" s="52">
        <v>5280</v>
      </c>
      <c r="S792" s="51" t="s">
        <v>1914</v>
      </c>
      <c r="T792" s="51" t="s">
        <v>1268</v>
      </c>
      <c r="U792" s="51" t="s">
        <v>256</v>
      </c>
      <c r="Y792" s="49">
        <v>791</v>
      </c>
    </row>
    <row r="793" spans="1:25" x14ac:dyDescent="0.4">
      <c r="A793" s="46" t="str">
        <f>VLOOKUP(F793,M!$A$3:$B$32,2)</f>
        <v>情報科学</v>
      </c>
      <c r="B793" s="46" t="str">
        <f>IFERROR(IF(A793="","",A793&amp;COUNTIF(A$2:A793,A793)),"")</f>
        <v>情報科学101</v>
      </c>
      <c r="C793" s="51" t="s">
        <v>1794</v>
      </c>
      <c r="D793" s="52">
        <v>792</v>
      </c>
      <c r="F793" s="51" t="s">
        <v>22</v>
      </c>
      <c r="G793" s="51" t="s">
        <v>1772</v>
      </c>
      <c r="H793" s="51" t="s">
        <v>403</v>
      </c>
      <c r="I793" s="51" t="s">
        <v>475</v>
      </c>
      <c r="J793" s="51" t="s">
        <v>3689</v>
      </c>
      <c r="K793" s="51" t="s">
        <v>5807</v>
      </c>
      <c r="L793" s="51" t="s">
        <v>382</v>
      </c>
      <c r="M793" s="51" t="s">
        <v>383</v>
      </c>
      <c r="O793" s="51" t="s">
        <v>5808</v>
      </c>
      <c r="P793" s="51" t="s">
        <v>5809</v>
      </c>
      <c r="Q793" s="52">
        <v>7800</v>
      </c>
      <c r="R793" s="52">
        <v>8580</v>
      </c>
      <c r="S793" s="51" t="s">
        <v>5810</v>
      </c>
      <c r="T793" s="51" t="s">
        <v>102</v>
      </c>
      <c r="U793" s="51" t="s">
        <v>639</v>
      </c>
      <c r="V793" s="51" t="s">
        <v>82</v>
      </c>
      <c r="Y793" s="49">
        <v>792</v>
      </c>
    </row>
    <row r="794" spans="1:25" x14ac:dyDescent="0.4">
      <c r="A794" s="46" t="str">
        <f>VLOOKUP(F794,M!$A$3:$B$32,2)</f>
        <v>情報科学</v>
      </c>
      <c r="B794" s="46" t="str">
        <f>IFERROR(IF(A794="","",A794&amp;COUNTIF(A$2:A794,A794)),"")</f>
        <v>情報科学102</v>
      </c>
      <c r="C794" s="51" t="s">
        <v>1794</v>
      </c>
      <c r="D794" s="52">
        <v>793</v>
      </c>
      <c r="F794" s="51" t="s">
        <v>22</v>
      </c>
      <c r="G794" s="51" t="s">
        <v>1772</v>
      </c>
      <c r="H794" s="51" t="s">
        <v>403</v>
      </c>
      <c r="I794" s="51" t="s">
        <v>475</v>
      </c>
      <c r="J794" s="51" t="s">
        <v>3689</v>
      </c>
      <c r="K794" s="51" t="s">
        <v>5811</v>
      </c>
      <c r="L794" s="51" t="s">
        <v>382</v>
      </c>
      <c r="M794" s="51" t="s">
        <v>383</v>
      </c>
      <c r="O794" s="51" t="s">
        <v>5812</v>
      </c>
      <c r="P794" s="51" t="s">
        <v>5809</v>
      </c>
      <c r="Q794" s="52">
        <v>6800</v>
      </c>
      <c r="R794" s="52">
        <v>7480</v>
      </c>
      <c r="S794" s="51" t="s">
        <v>5813</v>
      </c>
      <c r="T794" s="51" t="s">
        <v>102</v>
      </c>
      <c r="U794" s="51" t="s">
        <v>3305</v>
      </c>
      <c r="V794" s="51" t="s">
        <v>82</v>
      </c>
      <c r="Y794" s="49">
        <v>793</v>
      </c>
    </row>
    <row r="795" spans="1:25" x14ac:dyDescent="0.4">
      <c r="A795" s="46" t="str">
        <f>VLOOKUP(F795,M!$A$3:$B$32,2)</f>
        <v>総記・科学一般</v>
      </c>
      <c r="B795" s="46" t="str">
        <f>IFERROR(IF(A795="","",A795&amp;COUNTIF(A$2:A795,A795)),"")</f>
        <v>総記・科学一般8</v>
      </c>
      <c r="C795" s="51" t="s">
        <v>1794</v>
      </c>
      <c r="D795" s="52">
        <v>794</v>
      </c>
      <c r="F795" s="51" t="s">
        <v>24</v>
      </c>
      <c r="G795" s="51" t="s">
        <v>1915</v>
      </c>
      <c r="H795" s="51" t="s">
        <v>506</v>
      </c>
      <c r="K795" s="51" t="s">
        <v>1916</v>
      </c>
      <c r="L795" s="51" t="s">
        <v>87</v>
      </c>
      <c r="M795" s="51" t="s">
        <v>88</v>
      </c>
      <c r="O795" s="51" t="s">
        <v>1917</v>
      </c>
      <c r="P795" s="51" t="s">
        <v>1918</v>
      </c>
      <c r="Q795" s="52">
        <v>25000</v>
      </c>
      <c r="R795" s="52">
        <v>27500</v>
      </c>
      <c r="S795" s="51" t="s">
        <v>1919</v>
      </c>
      <c r="T795" s="51" t="s">
        <v>1464</v>
      </c>
      <c r="U795" s="51" t="s">
        <v>1920</v>
      </c>
      <c r="Y795" s="49">
        <v>794</v>
      </c>
    </row>
    <row r="796" spans="1:25" x14ac:dyDescent="0.4">
      <c r="A796" s="46" t="str">
        <f>VLOOKUP(F796,M!$A$3:$B$32,2)</f>
        <v>総記・科学一般</v>
      </c>
      <c r="B796" s="46" t="str">
        <f>IFERROR(IF(A796="","",A796&amp;COUNTIF(A$2:A796,A796)),"")</f>
        <v>総記・科学一般9</v>
      </c>
      <c r="C796" s="51" t="s">
        <v>1794</v>
      </c>
      <c r="D796" s="52">
        <v>795</v>
      </c>
      <c r="F796" s="51" t="s">
        <v>24</v>
      </c>
      <c r="G796" s="51" t="s">
        <v>1915</v>
      </c>
      <c r="H796" s="51" t="s">
        <v>506</v>
      </c>
      <c r="K796" s="51" t="s">
        <v>1921</v>
      </c>
      <c r="L796" s="51" t="s">
        <v>131</v>
      </c>
      <c r="M796" s="51" t="s">
        <v>132</v>
      </c>
      <c r="O796" s="51" t="s">
        <v>1922</v>
      </c>
      <c r="P796" s="51" t="s">
        <v>1923</v>
      </c>
      <c r="Q796" s="52">
        <v>3000</v>
      </c>
      <c r="R796" s="52">
        <v>3300</v>
      </c>
      <c r="S796" s="51" t="s">
        <v>1924</v>
      </c>
      <c r="T796" s="51" t="s">
        <v>1261</v>
      </c>
      <c r="U796" s="51" t="s">
        <v>280</v>
      </c>
      <c r="Y796" s="49">
        <v>795</v>
      </c>
    </row>
    <row r="797" spans="1:25" x14ac:dyDescent="0.4">
      <c r="A797" s="46" t="str">
        <f>VLOOKUP(F797,M!$A$3:$B$32,2)</f>
        <v>総記・科学一般</v>
      </c>
      <c r="B797" s="46" t="str">
        <f>IFERROR(IF(A797="","",A797&amp;COUNTIF(A$2:A797,A797)),"")</f>
        <v>総記・科学一般10</v>
      </c>
      <c r="C797" s="51" t="s">
        <v>1794</v>
      </c>
      <c r="D797" s="52">
        <v>796</v>
      </c>
      <c r="F797" s="51" t="s">
        <v>24</v>
      </c>
      <c r="G797" s="51" t="s">
        <v>1915</v>
      </c>
      <c r="H797" s="51" t="s">
        <v>506</v>
      </c>
      <c r="K797" s="51" t="s">
        <v>1925</v>
      </c>
      <c r="L797" s="51" t="s">
        <v>131</v>
      </c>
      <c r="M797" s="51" t="s">
        <v>132</v>
      </c>
      <c r="O797" s="51" t="s">
        <v>1926</v>
      </c>
      <c r="P797" s="51" t="s">
        <v>1927</v>
      </c>
      <c r="Q797" s="52">
        <v>2500</v>
      </c>
      <c r="R797" s="52">
        <v>2750</v>
      </c>
      <c r="S797" s="51" t="s">
        <v>1928</v>
      </c>
      <c r="T797" s="51" t="s">
        <v>1695</v>
      </c>
      <c r="U797" s="51" t="s">
        <v>1929</v>
      </c>
      <c r="Y797" s="49">
        <v>796</v>
      </c>
    </row>
    <row r="798" spans="1:25" x14ac:dyDescent="0.4">
      <c r="A798" s="46" t="str">
        <f>VLOOKUP(F798,M!$A$3:$B$32,2)</f>
        <v>総記・科学一般</v>
      </c>
      <c r="B798" s="46" t="str">
        <f>IFERROR(IF(A798="","",A798&amp;COUNTIF(A$2:A798,A798)),"")</f>
        <v>総記・科学一般11</v>
      </c>
      <c r="C798" s="51" t="s">
        <v>1794</v>
      </c>
      <c r="D798" s="52">
        <v>797</v>
      </c>
      <c r="F798" s="51" t="s">
        <v>24</v>
      </c>
      <c r="G798" s="51" t="s">
        <v>1915</v>
      </c>
      <c r="H798" s="51" t="s">
        <v>506</v>
      </c>
      <c r="K798" s="51" t="s">
        <v>1930</v>
      </c>
      <c r="L798" s="51" t="s">
        <v>131</v>
      </c>
      <c r="M798" s="51" t="s">
        <v>132</v>
      </c>
      <c r="O798" s="51" t="s">
        <v>1931</v>
      </c>
      <c r="P798" s="51" t="s">
        <v>1932</v>
      </c>
      <c r="Q798" s="52">
        <v>3200</v>
      </c>
      <c r="R798" s="52">
        <v>3520</v>
      </c>
      <c r="S798" s="51" t="s">
        <v>1933</v>
      </c>
      <c r="T798" s="51" t="s">
        <v>1497</v>
      </c>
      <c r="U798" s="51" t="s">
        <v>422</v>
      </c>
      <c r="Y798" s="49">
        <v>797</v>
      </c>
    </row>
    <row r="799" spans="1:25" x14ac:dyDescent="0.4">
      <c r="A799" s="46" t="str">
        <f>VLOOKUP(F799,M!$A$3:$B$32,2)</f>
        <v>総記・科学一般</v>
      </c>
      <c r="B799" s="46" t="str">
        <f>IFERROR(IF(A799="","",A799&amp;COUNTIF(A$2:A799,A799)),"")</f>
        <v>総記・科学一般12</v>
      </c>
      <c r="C799" s="51" t="s">
        <v>1794</v>
      </c>
      <c r="D799" s="52">
        <v>798</v>
      </c>
      <c r="F799" s="51" t="s">
        <v>24</v>
      </c>
      <c r="G799" s="51" t="s">
        <v>1915</v>
      </c>
      <c r="H799" s="51" t="s">
        <v>506</v>
      </c>
      <c r="K799" s="51" t="s">
        <v>1934</v>
      </c>
      <c r="L799" s="51" t="s">
        <v>131</v>
      </c>
      <c r="M799" s="51" t="s">
        <v>132</v>
      </c>
      <c r="O799" s="51" t="s">
        <v>1935</v>
      </c>
      <c r="P799" s="51" t="s">
        <v>1936</v>
      </c>
      <c r="Q799" s="52">
        <v>3800</v>
      </c>
      <c r="R799" s="52">
        <v>4180</v>
      </c>
      <c r="S799" s="51" t="s">
        <v>1937</v>
      </c>
      <c r="T799" s="51" t="s">
        <v>1841</v>
      </c>
      <c r="U799" s="51" t="s">
        <v>171</v>
      </c>
      <c r="Y799" s="49">
        <v>798</v>
      </c>
    </row>
    <row r="800" spans="1:25" x14ac:dyDescent="0.4">
      <c r="A800" s="46" t="str">
        <f>VLOOKUP(F800,M!$A$3:$B$32,2)</f>
        <v>総記・科学一般</v>
      </c>
      <c r="B800" s="46" t="str">
        <f>IFERROR(IF(A800="","",A800&amp;COUNTIF(A$2:A800,A800)),"")</f>
        <v>総記・科学一般13</v>
      </c>
      <c r="C800" s="51" t="s">
        <v>1794</v>
      </c>
      <c r="D800" s="52">
        <v>799</v>
      </c>
      <c r="F800" s="51" t="s">
        <v>24</v>
      </c>
      <c r="G800" s="51" t="s">
        <v>1915</v>
      </c>
      <c r="H800" s="51" t="s">
        <v>506</v>
      </c>
      <c r="K800" s="51" t="s">
        <v>509</v>
      </c>
      <c r="L800" s="51" t="s">
        <v>510</v>
      </c>
      <c r="M800" s="51" t="s">
        <v>511</v>
      </c>
      <c r="O800" s="51" t="s">
        <v>512</v>
      </c>
      <c r="P800" s="51" t="s">
        <v>5814</v>
      </c>
      <c r="Q800" s="52">
        <v>5000</v>
      </c>
      <c r="R800" s="52">
        <v>5500</v>
      </c>
      <c r="S800" s="51" t="s">
        <v>513</v>
      </c>
      <c r="T800" s="51" t="s">
        <v>116</v>
      </c>
      <c r="U800" s="51" t="s">
        <v>514</v>
      </c>
      <c r="V800" s="51" t="s">
        <v>82</v>
      </c>
      <c r="Y800" s="49">
        <v>799</v>
      </c>
    </row>
    <row r="801" spans="1:25" x14ac:dyDescent="0.4">
      <c r="A801" s="46" t="str">
        <f>VLOOKUP(F801,M!$A$3:$B$32,2)</f>
        <v>総記・科学一般</v>
      </c>
      <c r="B801" s="46" t="str">
        <f>IFERROR(IF(A801="","",A801&amp;COUNTIF(A$2:A801,A801)),"")</f>
        <v>総記・科学一般14</v>
      </c>
      <c r="C801" s="51" t="s">
        <v>1794</v>
      </c>
      <c r="D801" s="52">
        <v>800</v>
      </c>
      <c r="F801" s="51" t="s">
        <v>24</v>
      </c>
      <c r="G801" s="51" t="s">
        <v>1915</v>
      </c>
      <c r="H801" s="51" t="s">
        <v>506</v>
      </c>
      <c r="K801" s="51" t="s">
        <v>1938</v>
      </c>
      <c r="L801" s="51" t="s">
        <v>510</v>
      </c>
      <c r="M801" s="51" t="s">
        <v>511</v>
      </c>
      <c r="O801" s="51" t="s">
        <v>1939</v>
      </c>
      <c r="P801" s="51" t="s">
        <v>1940</v>
      </c>
      <c r="Q801" s="52">
        <v>8700</v>
      </c>
      <c r="R801" s="52">
        <v>9570</v>
      </c>
      <c r="S801" s="51" t="s">
        <v>1941</v>
      </c>
      <c r="T801" s="51" t="s">
        <v>1942</v>
      </c>
      <c r="U801" s="51" t="s">
        <v>1754</v>
      </c>
      <c r="Y801" s="49">
        <v>800</v>
      </c>
    </row>
    <row r="802" spans="1:25" x14ac:dyDescent="0.4">
      <c r="A802" s="46" t="str">
        <f>VLOOKUP(F802,M!$A$3:$B$32,2)</f>
        <v>総記・科学一般</v>
      </c>
      <c r="B802" s="46" t="str">
        <f>IFERROR(IF(A802="","",A802&amp;COUNTIF(A$2:A802,A802)),"")</f>
        <v>総記・科学一般15</v>
      </c>
      <c r="C802" s="51" t="s">
        <v>1830</v>
      </c>
      <c r="D802" s="52">
        <v>801</v>
      </c>
      <c r="F802" s="51" t="s">
        <v>24</v>
      </c>
      <c r="G802" s="51" t="s">
        <v>1915</v>
      </c>
      <c r="H802" s="51" t="s">
        <v>506</v>
      </c>
      <c r="K802" s="51" t="s">
        <v>1944</v>
      </c>
      <c r="L802" s="51" t="s">
        <v>244</v>
      </c>
      <c r="M802" s="51" t="s">
        <v>245</v>
      </c>
      <c r="O802" s="51" t="s">
        <v>1945</v>
      </c>
      <c r="P802" s="51" t="s">
        <v>5815</v>
      </c>
      <c r="Q802" s="52">
        <v>3200</v>
      </c>
      <c r="R802" s="52">
        <v>3520</v>
      </c>
      <c r="S802" s="51" t="s">
        <v>1946</v>
      </c>
      <c r="T802" s="51" t="s">
        <v>1368</v>
      </c>
      <c r="U802" s="51" t="s">
        <v>1947</v>
      </c>
      <c r="V802" s="51" t="s">
        <v>82</v>
      </c>
      <c r="Y802" s="49">
        <v>801</v>
      </c>
    </row>
    <row r="803" spans="1:25" x14ac:dyDescent="0.4">
      <c r="A803" s="46" t="str">
        <f>VLOOKUP(F803,M!$A$3:$B$32,2)</f>
        <v>総記・科学一般</v>
      </c>
      <c r="B803" s="46" t="str">
        <f>IFERROR(IF(A803="","",A803&amp;COUNTIF(A$2:A803,A803)),"")</f>
        <v>総記・科学一般16</v>
      </c>
      <c r="C803" s="51" t="s">
        <v>1830</v>
      </c>
      <c r="D803" s="52">
        <v>802</v>
      </c>
      <c r="F803" s="51" t="s">
        <v>24</v>
      </c>
      <c r="G803" s="51" t="s">
        <v>1915</v>
      </c>
      <c r="H803" s="51" t="s">
        <v>506</v>
      </c>
      <c r="L803" s="51" t="s">
        <v>516</v>
      </c>
      <c r="M803" s="51" t="s">
        <v>517</v>
      </c>
      <c r="O803" s="51" t="s">
        <v>518</v>
      </c>
      <c r="Q803" s="52">
        <v>3400</v>
      </c>
      <c r="R803" s="52">
        <v>3740</v>
      </c>
      <c r="S803" s="51" t="s">
        <v>519</v>
      </c>
      <c r="T803" s="51" t="s">
        <v>172</v>
      </c>
      <c r="V803" s="51" t="s">
        <v>129</v>
      </c>
      <c r="Y803" s="49">
        <v>802</v>
      </c>
    </row>
    <row r="804" spans="1:25" x14ac:dyDescent="0.4">
      <c r="A804" s="46" t="str">
        <f>VLOOKUP(F804,M!$A$3:$B$32,2)</f>
        <v>総記・科学一般</v>
      </c>
      <c r="B804" s="46" t="str">
        <f>IFERROR(IF(A804="","",A804&amp;COUNTIF(A$2:A804,A804)),"")</f>
        <v>総記・科学一般17</v>
      </c>
      <c r="C804" s="51" t="s">
        <v>1830</v>
      </c>
      <c r="D804" s="52">
        <v>803</v>
      </c>
      <c r="F804" s="51" t="s">
        <v>24</v>
      </c>
      <c r="G804" s="51" t="s">
        <v>1915</v>
      </c>
      <c r="H804" s="51" t="s">
        <v>506</v>
      </c>
      <c r="L804" s="51" t="s">
        <v>516</v>
      </c>
      <c r="M804" s="51" t="s">
        <v>517</v>
      </c>
      <c r="O804" s="51" t="s">
        <v>520</v>
      </c>
      <c r="P804" s="51" t="s">
        <v>521</v>
      </c>
      <c r="Q804" s="52">
        <v>11500</v>
      </c>
      <c r="R804" s="52">
        <v>12650</v>
      </c>
      <c r="S804" s="51" t="s">
        <v>5816</v>
      </c>
      <c r="T804" s="51" t="s">
        <v>97</v>
      </c>
      <c r="Y804" s="49">
        <v>803</v>
      </c>
    </row>
    <row r="805" spans="1:25" x14ac:dyDescent="0.4">
      <c r="A805" s="46" t="str">
        <f>VLOOKUP(F805,M!$A$3:$B$32,2)</f>
        <v>総記・科学一般</v>
      </c>
      <c r="B805" s="46" t="str">
        <f>IFERROR(IF(A805="","",A805&amp;COUNTIF(A$2:A805,A805)),"")</f>
        <v>総記・科学一般18</v>
      </c>
      <c r="C805" s="51" t="s">
        <v>1830</v>
      </c>
      <c r="D805" s="52">
        <v>804</v>
      </c>
      <c r="F805" s="51" t="s">
        <v>24</v>
      </c>
      <c r="G805" s="51" t="s">
        <v>1915</v>
      </c>
      <c r="H805" s="51" t="s">
        <v>506</v>
      </c>
      <c r="L805" s="51" t="s">
        <v>657</v>
      </c>
      <c r="M805" s="51" t="s">
        <v>658</v>
      </c>
      <c r="O805" s="51" t="s">
        <v>5817</v>
      </c>
      <c r="Q805" s="52">
        <v>34300</v>
      </c>
      <c r="R805" s="52">
        <v>37730</v>
      </c>
      <c r="S805" s="51" t="s">
        <v>5818</v>
      </c>
      <c r="U805" s="51" t="s">
        <v>1107</v>
      </c>
      <c r="V805" s="51" t="s">
        <v>129</v>
      </c>
      <c r="Y805" s="49">
        <v>804</v>
      </c>
    </row>
    <row r="806" spans="1:25" x14ac:dyDescent="0.4">
      <c r="A806" s="46" t="str">
        <f>VLOOKUP(F806,M!$A$3:$B$32,2)</f>
        <v>総記・科学一般</v>
      </c>
      <c r="B806" s="46" t="str">
        <f>IFERROR(IF(A806="","",A806&amp;COUNTIF(A$2:A806,A806)),"")</f>
        <v>総記・科学一般19</v>
      </c>
      <c r="C806" s="51" t="s">
        <v>1830</v>
      </c>
      <c r="D806" s="52">
        <v>805</v>
      </c>
      <c r="F806" s="51" t="s">
        <v>24</v>
      </c>
      <c r="G806" s="51" t="s">
        <v>1915</v>
      </c>
      <c r="H806" s="51" t="s">
        <v>506</v>
      </c>
      <c r="K806" s="51" t="s">
        <v>5819</v>
      </c>
      <c r="L806" s="51" t="s">
        <v>382</v>
      </c>
      <c r="M806" s="51" t="s">
        <v>383</v>
      </c>
      <c r="O806" s="51" t="s">
        <v>5820</v>
      </c>
      <c r="P806" s="51" t="s">
        <v>5821</v>
      </c>
      <c r="Q806" s="52">
        <v>5200</v>
      </c>
      <c r="R806" s="52">
        <v>5720</v>
      </c>
      <c r="S806" s="51" t="s">
        <v>5822</v>
      </c>
      <c r="T806" s="51" t="s">
        <v>127</v>
      </c>
      <c r="U806" s="51" t="s">
        <v>923</v>
      </c>
      <c r="V806" s="51" t="s">
        <v>82</v>
      </c>
      <c r="Y806" s="49">
        <v>805</v>
      </c>
    </row>
    <row r="807" spans="1:25" x14ac:dyDescent="0.4">
      <c r="A807" s="46" t="str">
        <f>VLOOKUP(F807,M!$A$3:$B$32,2)</f>
        <v>総記・科学一般</v>
      </c>
      <c r="B807" s="46" t="str">
        <f>IFERROR(IF(A807="","",A807&amp;COUNTIF(A$2:A807,A807)),"")</f>
        <v>総記・科学一般20</v>
      </c>
      <c r="C807" s="51" t="s">
        <v>1830</v>
      </c>
      <c r="D807" s="52">
        <v>806</v>
      </c>
      <c r="F807" s="51" t="s">
        <v>24</v>
      </c>
      <c r="G807" s="51" t="s">
        <v>1915</v>
      </c>
      <c r="H807" s="51" t="s">
        <v>506</v>
      </c>
      <c r="K807" s="51" t="s">
        <v>5823</v>
      </c>
      <c r="L807" s="51" t="s">
        <v>382</v>
      </c>
      <c r="M807" s="51" t="s">
        <v>383</v>
      </c>
      <c r="O807" s="51" t="s">
        <v>5824</v>
      </c>
      <c r="P807" s="51" t="s">
        <v>5825</v>
      </c>
      <c r="Q807" s="52">
        <v>22000</v>
      </c>
      <c r="R807" s="52">
        <v>24200</v>
      </c>
      <c r="S807" s="51" t="s">
        <v>5826</v>
      </c>
      <c r="T807" s="51" t="s">
        <v>1268</v>
      </c>
      <c r="U807" s="51" t="s">
        <v>1618</v>
      </c>
      <c r="V807" s="51" t="s">
        <v>82</v>
      </c>
      <c r="Y807" s="49">
        <v>806</v>
      </c>
    </row>
    <row r="808" spans="1:25" x14ac:dyDescent="0.4">
      <c r="A808" s="46" t="str">
        <f>VLOOKUP(F808,M!$A$3:$B$32,2)</f>
        <v>総記・科学一般</v>
      </c>
      <c r="B808" s="46" t="str">
        <f>IFERROR(IF(A808="","",A808&amp;COUNTIF(A$2:A808,A808)),"")</f>
        <v>総記・科学一般21</v>
      </c>
      <c r="C808" s="51" t="s">
        <v>1830</v>
      </c>
      <c r="D808" s="52">
        <v>807</v>
      </c>
      <c r="F808" s="51" t="s">
        <v>24</v>
      </c>
      <c r="G808" s="51" t="s">
        <v>1915</v>
      </c>
      <c r="H808" s="51" t="s">
        <v>506</v>
      </c>
      <c r="K808" s="51" t="s">
        <v>1948</v>
      </c>
      <c r="L808" s="51" t="s">
        <v>382</v>
      </c>
      <c r="M808" s="51" t="s">
        <v>383</v>
      </c>
      <c r="O808" s="51" t="s">
        <v>1949</v>
      </c>
      <c r="P808" s="51" t="s">
        <v>1950</v>
      </c>
      <c r="Q808" s="52">
        <v>24000</v>
      </c>
      <c r="R808" s="52">
        <v>26400</v>
      </c>
      <c r="S808" s="51" t="s">
        <v>1951</v>
      </c>
      <c r="T808" s="51" t="s">
        <v>1336</v>
      </c>
      <c r="U808" s="51" t="s">
        <v>1114</v>
      </c>
      <c r="Y808" s="49">
        <v>807</v>
      </c>
    </row>
    <row r="809" spans="1:25" x14ac:dyDescent="0.4">
      <c r="A809" s="46" t="str">
        <f>VLOOKUP(F809,M!$A$3:$B$32,2)</f>
        <v>総記・科学一般</v>
      </c>
      <c r="B809" s="46" t="str">
        <f>IFERROR(IF(A809="","",A809&amp;COUNTIF(A$2:A809,A809)),"")</f>
        <v>総記・科学一般22</v>
      </c>
      <c r="C809" s="51" t="s">
        <v>1830</v>
      </c>
      <c r="D809" s="52">
        <v>808</v>
      </c>
      <c r="F809" s="51" t="s">
        <v>24</v>
      </c>
      <c r="G809" s="51" t="s">
        <v>1915</v>
      </c>
      <c r="H809" s="51" t="s">
        <v>506</v>
      </c>
      <c r="K809" s="51" t="s">
        <v>1952</v>
      </c>
      <c r="L809" s="51" t="s">
        <v>382</v>
      </c>
      <c r="M809" s="51" t="s">
        <v>383</v>
      </c>
      <c r="O809" s="51" t="s">
        <v>1953</v>
      </c>
      <c r="P809" s="51" t="s">
        <v>1954</v>
      </c>
      <c r="Q809" s="52">
        <v>8000</v>
      </c>
      <c r="R809" s="52">
        <v>8800</v>
      </c>
      <c r="S809" s="51" t="s">
        <v>1955</v>
      </c>
      <c r="T809" s="51" t="s">
        <v>1719</v>
      </c>
      <c r="U809" s="51" t="s">
        <v>1906</v>
      </c>
      <c r="Y809" s="49">
        <v>808</v>
      </c>
    </row>
    <row r="810" spans="1:25" x14ac:dyDescent="0.4">
      <c r="A810" s="46" t="str">
        <f>VLOOKUP(F810,M!$A$3:$B$32,2)</f>
        <v>総記・科学一般</v>
      </c>
      <c r="B810" s="46" t="str">
        <f>IFERROR(IF(A810="","",A810&amp;COUNTIF(A$2:A810,A810)),"")</f>
        <v>総記・科学一般23</v>
      </c>
      <c r="C810" s="51" t="s">
        <v>1830</v>
      </c>
      <c r="D810" s="52">
        <v>809</v>
      </c>
      <c r="F810" s="51" t="s">
        <v>24</v>
      </c>
      <c r="G810" s="51" t="s">
        <v>1915</v>
      </c>
      <c r="H810" s="51" t="s">
        <v>506</v>
      </c>
      <c r="K810" s="51" t="s">
        <v>1956</v>
      </c>
      <c r="L810" s="51" t="s">
        <v>522</v>
      </c>
      <c r="M810" s="51" t="s">
        <v>523</v>
      </c>
      <c r="O810" s="51" t="s">
        <v>1957</v>
      </c>
      <c r="P810" s="51" t="s">
        <v>1958</v>
      </c>
      <c r="Q810" s="52">
        <v>3500</v>
      </c>
      <c r="R810" s="52">
        <v>3850</v>
      </c>
      <c r="S810" s="51" t="s">
        <v>1959</v>
      </c>
      <c r="T810" s="51" t="s">
        <v>1301</v>
      </c>
      <c r="U810" s="51" t="s">
        <v>1960</v>
      </c>
      <c r="Y810" s="49">
        <v>809</v>
      </c>
    </row>
    <row r="811" spans="1:25" x14ac:dyDescent="0.4">
      <c r="A811" s="46" t="str">
        <f>VLOOKUP(F811,M!$A$3:$B$32,2)</f>
        <v>論文</v>
      </c>
      <c r="B811" s="46" t="str">
        <f>IFERROR(IF(A811="","",A811&amp;COUNTIF(A$2:A811,A811)),"")</f>
        <v>論文1</v>
      </c>
      <c r="C811" s="51" t="s">
        <v>1830</v>
      </c>
      <c r="D811" s="52">
        <v>810</v>
      </c>
      <c r="F811" s="51" t="s">
        <v>26</v>
      </c>
      <c r="G811" s="51" t="s">
        <v>1961</v>
      </c>
      <c r="H811" s="51" t="s">
        <v>525</v>
      </c>
      <c r="K811" s="51" t="s">
        <v>526</v>
      </c>
      <c r="L811" s="51" t="s">
        <v>417</v>
      </c>
      <c r="M811" s="51" t="s">
        <v>418</v>
      </c>
      <c r="O811" s="51" t="s">
        <v>527</v>
      </c>
      <c r="P811" s="51" t="s">
        <v>528</v>
      </c>
      <c r="Q811" s="52">
        <v>1800</v>
      </c>
      <c r="R811" s="52">
        <v>1980</v>
      </c>
      <c r="S811" s="51" t="s">
        <v>529</v>
      </c>
      <c r="T811" s="51" t="s">
        <v>273</v>
      </c>
      <c r="U811" s="51" t="s">
        <v>530</v>
      </c>
      <c r="V811" s="51" t="s">
        <v>82</v>
      </c>
      <c r="Y811" s="49">
        <v>810</v>
      </c>
    </row>
    <row r="812" spans="1:25" x14ac:dyDescent="0.4">
      <c r="A812" s="46" t="str">
        <f>VLOOKUP(F812,M!$A$3:$B$32,2)</f>
        <v>論文</v>
      </c>
      <c r="B812" s="46" t="str">
        <f>IFERROR(IF(A812="","",A812&amp;COUNTIF(A$2:A812,A812)),"")</f>
        <v>論文2</v>
      </c>
      <c r="C812" s="51" t="s">
        <v>1830</v>
      </c>
      <c r="D812" s="52">
        <v>811</v>
      </c>
      <c r="F812" s="51" t="s">
        <v>26</v>
      </c>
      <c r="G812" s="51" t="s">
        <v>1961</v>
      </c>
      <c r="H812" s="51" t="s">
        <v>525</v>
      </c>
      <c r="K812" s="51" t="s">
        <v>531</v>
      </c>
      <c r="L812" s="51" t="s">
        <v>417</v>
      </c>
      <c r="M812" s="51" t="s">
        <v>418</v>
      </c>
      <c r="O812" s="51" t="s">
        <v>532</v>
      </c>
      <c r="P812" s="51" t="s">
        <v>533</v>
      </c>
      <c r="Q812" s="52">
        <v>1800</v>
      </c>
      <c r="R812" s="52">
        <v>1980</v>
      </c>
      <c r="S812" s="51" t="s">
        <v>534</v>
      </c>
      <c r="T812" s="51" t="s">
        <v>273</v>
      </c>
      <c r="U812" s="51" t="s">
        <v>530</v>
      </c>
      <c r="V812" s="51" t="s">
        <v>82</v>
      </c>
      <c r="Y812" s="49">
        <v>811</v>
      </c>
    </row>
    <row r="813" spans="1:25" x14ac:dyDescent="0.4">
      <c r="A813" s="46" t="str">
        <f>VLOOKUP(F813,M!$A$3:$B$32,2)</f>
        <v>論文</v>
      </c>
      <c r="B813" s="46" t="str">
        <f>IFERROR(IF(A813="","",A813&amp;COUNTIF(A$2:A813,A813)),"")</f>
        <v>論文3</v>
      </c>
      <c r="C813" s="51" t="s">
        <v>1830</v>
      </c>
      <c r="D813" s="52">
        <v>812</v>
      </c>
      <c r="F813" s="51" t="s">
        <v>26</v>
      </c>
      <c r="G813" s="51" t="s">
        <v>1961</v>
      </c>
      <c r="H813" s="51" t="s">
        <v>525</v>
      </c>
      <c r="K813" s="51" t="s">
        <v>535</v>
      </c>
      <c r="L813" s="51" t="s">
        <v>131</v>
      </c>
      <c r="M813" s="51" t="s">
        <v>132</v>
      </c>
      <c r="O813" s="51" t="s">
        <v>536</v>
      </c>
      <c r="P813" s="51" t="s">
        <v>537</v>
      </c>
      <c r="Q813" s="52">
        <v>2800</v>
      </c>
      <c r="R813" s="52">
        <v>3080</v>
      </c>
      <c r="S813" s="51" t="s">
        <v>538</v>
      </c>
      <c r="T813" s="51" t="s">
        <v>102</v>
      </c>
      <c r="U813" s="51" t="s">
        <v>200</v>
      </c>
      <c r="V813" s="51" t="s">
        <v>82</v>
      </c>
      <c r="Y813" s="49">
        <v>812</v>
      </c>
    </row>
    <row r="814" spans="1:25" x14ac:dyDescent="0.4">
      <c r="A814" s="46" t="str">
        <f>VLOOKUP(F814,M!$A$3:$B$32,2)</f>
        <v>論文</v>
      </c>
      <c r="B814" s="46" t="str">
        <f>IFERROR(IF(A814="","",A814&amp;COUNTIF(A$2:A814,A814)),"")</f>
        <v>論文4</v>
      </c>
      <c r="C814" s="51" t="s">
        <v>1830</v>
      </c>
      <c r="D814" s="52">
        <v>813</v>
      </c>
      <c r="F814" s="51" t="s">
        <v>26</v>
      </c>
      <c r="G814" s="51" t="s">
        <v>1961</v>
      </c>
      <c r="H814" s="51" t="s">
        <v>525</v>
      </c>
      <c r="K814" s="51" t="s">
        <v>1962</v>
      </c>
      <c r="L814" s="51" t="s">
        <v>131</v>
      </c>
      <c r="M814" s="51" t="s">
        <v>132</v>
      </c>
      <c r="O814" s="51" t="s">
        <v>1963</v>
      </c>
      <c r="P814" s="51" t="s">
        <v>1964</v>
      </c>
      <c r="Q814" s="52">
        <v>3500</v>
      </c>
      <c r="R814" s="52">
        <v>3850</v>
      </c>
      <c r="S814" s="51" t="s">
        <v>1965</v>
      </c>
      <c r="T814" s="51" t="s">
        <v>1778</v>
      </c>
      <c r="U814" s="51" t="s">
        <v>1966</v>
      </c>
      <c r="Y814" s="49">
        <v>813</v>
      </c>
    </row>
    <row r="815" spans="1:25" x14ac:dyDescent="0.4">
      <c r="A815" s="46" t="str">
        <f>VLOOKUP(F815,M!$A$3:$B$32,2)</f>
        <v>論文</v>
      </c>
      <c r="B815" s="46" t="str">
        <f>IFERROR(IF(A815="","",A815&amp;COUNTIF(A$2:A815,A815)),"")</f>
        <v>論文5</v>
      </c>
      <c r="C815" s="51" t="s">
        <v>1830</v>
      </c>
      <c r="D815" s="52">
        <v>814</v>
      </c>
      <c r="F815" s="51" t="s">
        <v>26</v>
      </c>
      <c r="G815" s="51" t="s">
        <v>1961</v>
      </c>
      <c r="H815" s="51" t="s">
        <v>525</v>
      </c>
      <c r="K815" s="51" t="s">
        <v>1967</v>
      </c>
      <c r="L815" s="51" t="s">
        <v>138</v>
      </c>
      <c r="M815" s="51" t="s">
        <v>139</v>
      </c>
      <c r="O815" s="51" t="s">
        <v>1968</v>
      </c>
      <c r="P815" s="51" t="s">
        <v>1187</v>
      </c>
      <c r="Q815" s="54">
        <v>2000</v>
      </c>
      <c r="R815" s="52">
        <v>2200</v>
      </c>
      <c r="S815" s="51" t="s">
        <v>1969</v>
      </c>
      <c r="T815" s="51" t="s">
        <v>1970</v>
      </c>
      <c r="U815" s="51" t="s">
        <v>1971</v>
      </c>
      <c r="Y815" s="49">
        <v>814</v>
      </c>
    </row>
    <row r="816" spans="1:25" x14ac:dyDescent="0.4">
      <c r="A816" s="46" t="str">
        <f>VLOOKUP(F816,M!$A$3:$B$32,2)</f>
        <v>哲学・思想・言語</v>
      </c>
      <c r="B816" s="46" t="str">
        <f>IFERROR(IF(A816="","",A816&amp;COUNTIF(A$2:A816,A816)),"")</f>
        <v>哲学・思想・言語30</v>
      </c>
      <c r="C816" s="51" t="s">
        <v>1867</v>
      </c>
      <c r="D816" s="52">
        <v>815</v>
      </c>
      <c r="F816" s="51" t="s">
        <v>28</v>
      </c>
      <c r="G816" s="51" t="s">
        <v>1972</v>
      </c>
      <c r="H816" s="51" t="s">
        <v>539</v>
      </c>
      <c r="K816" s="51" t="s">
        <v>543</v>
      </c>
      <c r="L816" s="51" t="s">
        <v>87</v>
      </c>
      <c r="M816" s="51" t="s">
        <v>88</v>
      </c>
      <c r="O816" s="51" t="s">
        <v>544</v>
      </c>
      <c r="P816" s="51" t="s">
        <v>5827</v>
      </c>
      <c r="Q816" s="52">
        <v>27000</v>
      </c>
      <c r="R816" s="52">
        <v>29700</v>
      </c>
      <c r="S816" s="51" t="s">
        <v>5828</v>
      </c>
      <c r="T816" s="51" t="s">
        <v>224</v>
      </c>
      <c r="U816" s="51" t="s">
        <v>5829</v>
      </c>
      <c r="V816" s="51" t="s">
        <v>82</v>
      </c>
      <c r="Y816" s="49">
        <v>815</v>
      </c>
    </row>
    <row r="817" spans="1:25" x14ac:dyDescent="0.4">
      <c r="A817" s="46" t="str">
        <f>VLOOKUP(F817,M!$A$3:$B$32,2)</f>
        <v>哲学・思想・言語</v>
      </c>
      <c r="B817" s="46" t="str">
        <f>IFERROR(IF(A817="","",A817&amp;COUNTIF(A$2:A817,A817)),"")</f>
        <v>哲学・思想・言語31</v>
      </c>
      <c r="C817" s="51" t="s">
        <v>2792</v>
      </c>
      <c r="D817" s="52">
        <v>816</v>
      </c>
      <c r="F817" s="55" t="s">
        <v>28</v>
      </c>
      <c r="G817" s="51" t="s">
        <v>1972</v>
      </c>
      <c r="H817" s="55" t="s">
        <v>539</v>
      </c>
      <c r="K817" s="51" t="s">
        <v>2886</v>
      </c>
      <c r="L817" s="51" t="s">
        <v>1339</v>
      </c>
      <c r="M817" s="51" t="s">
        <v>1340</v>
      </c>
      <c r="O817" s="51" t="s">
        <v>2887</v>
      </c>
      <c r="P817" s="51" t="s">
        <v>2888</v>
      </c>
      <c r="Q817" s="54">
        <v>16000</v>
      </c>
      <c r="R817" s="52">
        <v>17600</v>
      </c>
      <c r="S817" s="51" t="s">
        <v>2889</v>
      </c>
      <c r="T817" s="51" t="s">
        <v>2890</v>
      </c>
      <c r="U817" s="51" t="s">
        <v>2891</v>
      </c>
      <c r="Y817" s="49">
        <v>816</v>
      </c>
    </row>
    <row r="818" spans="1:25" x14ac:dyDescent="0.4">
      <c r="A818" s="46" t="str">
        <f>VLOOKUP(F818,M!$A$3:$B$32,2)</f>
        <v>哲学・思想・言語</v>
      </c>
      <c r="B818" s="46" t="str">
        <f>IFERROR(IF(A818="","",A818&amp;COUNTIF(A$2:A818,A818)),"")</f>
        <v>哲学・思想・言語32</v>
      </c>
      <c r="C818" s="51" t="s">
        <v>1867</v>
      </c>
      <c r="D818" s="52">
        <v>817</v>
      </c>
      <c r="F818" s="51" t="s">
        <v>28</v>
      </c>
      <c r="G818" s="51" t="s">
        <v>1972</v>
      </c>
      <c r="H818" s="51" t="s">
        <v>539</v>
      </c>
      <c r="K818" s="51" t="s">
        <v>1973</v>
      </c>
      <c r="L818" s="51" t="s">
        <v>646</v>
      </c>
      <c r="M818" s="51" t="s">
        <v>647</v>
      </c>
      <c r="O818" s="51" t="s">
        <v>1974</v>
      </c>
      <c r="P818" s="51" t="s">
        <v>1975</v>
      </c>
      <c r="Q818" s="52">
        <v>18000</v>
      </c>
      <c r="R818" s="52">
        <v>19800</v>
      </c>
      <c r="S818" s="51" t="s">
        <v>1976</v>
      </c>
      <c r="T818" s="51" t="s">
        <v>1977</v>
      </c>
      <c r="U818" s="51" t="s">
        <v>1978</v>
      </c>
      <c r="Y818" s="49">
        <v>817</v>
      </c>
    </row>
    <row r="819" spans="1:25" x14ac:dyDescent="0.4">
      <c r="A819" s="46" t="str">
        <f>VLOOKUP(F819,M!$A$3:$B$32,2)</f>
        <v>哲学・思想・言語</v>
      </c>
      <c r="B819" s="46" t="str">
        <f>IFERROR(IF(A819="","",A819&amp;COUNTIF(A$2:A819,A819)),"")</f>
        <v>哲学・思想・言語33</v>
      </c>
      <c r="C819" s="51" t="s">
        <v>1867</v>
      </c>
      <c r="D819" s="52">
        <v>818</v>
      </c>
      <c r="F819" s="51" t="s">
        <v>28</v>
      </c>
      <c r="G819" s="51" t="s">
        <v>1972</v>
      </c>
      <c r="H819" s="51" t="s">
        <v>539</v>
      </c>
      <c r="K819" s="51" t="s">
        <v>5830</v>
      </c>
      <c r="L819" s="51" t="s">
        <v>814</v>
      </c>
      <c r="M819" s="51" t="s">
        <v>815</v>
      </c>
      <c r="O819" s="55" t="s">
        <v>5831</v>
      </c>
      <c r="P819" s="51" t="s">
        <v>5832</v>
      </c>
      <c r="Q819" s="52">
        <v>5800</v>
      </c>
      <c r="R819" s="52">
        <v>6380</v>
      </c>
      <c r="S819" s="51" t="s">
        <v>5833</v>
      </c>
      <c r="T819" s="51" t="s">
        <v>5540</v>
      </c>
      <c r="U819" s="51" t="s">
        <v>642</v>
      </c>
      <c r="V819" s="51" t="s">
        <v>82</v>
      </c>
      <c r="Y819" s="49">
        <v>818</v>
      </c>
    </row>
    <row r="820" spans="1:25" x14ac:dyDescent="0.4">
      <c r="A820" s="46" t="str">
        <f>VLOOKUP(F820,M!$A$3:$B$32,2)</f>
        <v>哲学・思想・言語</v>
      </c>
      <c r="B820" s="46" t="str">
        <f>IFERROR(IF(A820="","",A820&amp;COUNTIF(A$2:A820,A820)),"")</f>
        <v>哲学・思想・言語34</v>
      </c>
      <c r="C820" s="51" t="s">
        <v>1867</v>
      </c>
      <c r="D820" s="52">
        <v>819</v>
      </c>
      <c r="F820" s="51" t="s">
        <v>28</v>
      </c>
      <c r="G820" s="51" t="s">
        <v>1972</v>
      </c>
      <c r="H820" s="51" t="s">
        <v>539</v>
      </c>
      <c r="K820" s="51" t="s">
        <v>5834</v>
      </c>
      <c r="L820" s="51" t="s">
        <v>549</v>
      </c>
      <c r="M820" s="51" t="s">
        <v>550</v>
      </c>
      <c r="O820" s="51" t="s">
        <v>5835</v>
      </c>
      <c r="P820" s="51" t="s">
        <v>5836</v>
      </c>
      <c r="Q820" s="52">
        <v>4500</v>
      </c>
      <c r="R820" s="52">
        <v>4950</v>
      </c>
      <c r="S820" s="51" t="s">
        <v>5837</v>
      </c>
      <c r="T820" s="51" t="s">
        <v>224</v>
      </c>
      <c r="U820" s="51" t="s">
        <v>225</v>
      </c>
      <c r="V820" s="51" t="s">
        <v>82</v>
      </c>
      <c r="Y820" s="49">
        <v>819</v>
      </c>
    </row>
    <row r="821" spans="1:25" x14ac:dyDescent="0.4">
      <c r="A821" s="46" t="str">
        <f>VLOOKUP(F821,M!$A$3:$B$32,2)</f>
        <v>哲学・思想・言語</v>
      </c>
      <c r="B821" s="46" t="str">
        <f>IFERROR(IF(A821="","",A821&amp;COUNTIF(A$2:A821,A821)),"")</f>
        <v>哲学・思想・言語35</v>
      </c>
      <c r="C821" s="51" t="s">
        <v>1867</v>
      </c>
      <c r="D821" s="52">
        <v>820</v>
      </c>
      <c r="F821" s="51" t="s">
        <v>28</v>
      </c>
      <c r="G821" s="51" t="s">
        <v>1972</v>
      </c>
      <c r="H821" s="51" t="s">
        <v>539</v>
      </c>
      <c r="K821" s="51" t="s">
        <v>5838</v>
      </c>
      <c r="L821" s="51" t="s">
        <v>549</v>
      </c>
      <c r="M821" s="51" t="s">
        <v>550</v>
      </c>
      <c r="O821" s="51" t="s">
        <v>5839</v>
      </c>
      <c r="P821" s="51" t="s">
        <v>5840</v>
      </c>
      <c r="Q821" s="52">
        <v>4800</v>
      </c>
      <c r="R821" s="52">
        <v>5280</v>
      </c>
      <c r="S821" s="51" t="s">
        <v>5841</v>
      </c>
      <c r="T821" s="51" t="s">
        <v>224</v>
      </c>
      <c r="U821" s="51" t="s">
        <v>162</v>
      </c>
      <c r="V821" s="51" t="s">
        <v>82</v>
      </c>
      <c r="Y821" s="49">
        <v>820</v>
      </c>
    </row>
    <row r="822" spans="1:25" x14ac:dyDescent="0.4">
      <c r="A822" s="46" t="str">
        <f>VLOOKUP(F822,M!$A$3:$B$32,2)</f>
        <v>哲学・思想・言語</v>
      </c>
      <c r="B822" s="46" t="str">
        <f>IFERROR(IF(A822="","",A822&amp;COUNTIF(A$2:A822,A822)),"")</f>
        <v>哲学・思想・言語36</v>
      </c>
      <c r="C822" s="51" t="s">
        <v>1867</v>
      </c>
      <c r="D822" s="52">
        <v>821</v>
      </c>
      <c r="F822" s="51" t="s">
        <v>28</v>
      </c>
      <c r="G822" s="51" t="s">
        <v>1972</v>
      </c>
      <c r="H822" s="51" t="s">
        <v>539</v>
      </c>
      <c r="K822" s="51" t="s">
        <v>1979</v>
      </c>
      <c r="L822" s="51" t="s">
        <v>549</v>
      </c>
      <c r="M822" s="51" t="s">
        <v>550</v>
      </c>
      <c r="O822" s="51" t="s">
        <v>1980</v>
      </c>
      <c r="P822" s="51" t="s">
        <v>1981</v>
      </c>
      <c r="Q822" s="52">
        <v>5800</v>
      </c>
      <c r="R822" s="52">
        <v>6380</v>
      </c>
      <c r="S822" s="51" t="s">
        <v>1982</v>
      </c>
      <c r="T822" s="51" t="s">
        <v>1375</v>
      </c>
      <c r="U822" s="51" t="s">
        <v>685</v>
      </c>
      <c r="Y822" s="49">
        <v>821</v>
      </c>
    </row>
    <row r="823" spans="1:25" x14ac:dyDescent="0.4">
      <c r="A823" s="46" t="str">
        <f>VLOOKUP(F823,M!$A$3:$B$32,2)</f>
        <v>哲学・思想・言語</v>
      </c>
      <c r="B823" s="46" t="str">
        <f>IFERROR(IF(A823="","",A823&amp;COUNTIF(A$2:A823,A823)),"")</f>
        <v>哲学・思想・言語37</v>
      </c>
      <c r="C823" s="51" t="s">
        <v>1867</v>
      </c>
      <c r="D823" s="52">
        <v>822</v>
      </c>
      <c r="F823" s="51" t="s">
        <v>28</v>
      </c>
      <c r="G823" s="51" t="s">
        <v>1972</v>
      </c>
      <c r="H823" s="51" t="s">
        <v>539</v>
      </c>
      <c r="L823" s="51" t="s">
        <v>300</v>
      </c>
      <c r="M823" s="51" t="s">
        <v>301</v>
      </c>
      <c r="O823" s="51" t="s">
        <v>1984</v>
      </c>
      <c r="P823" s="51" t="s">
        <v>1985</v>
      </c>
      <c r="Q823" s="52">
        <v>100400</v>
      </c>
      <c r="R823" s="52">
        <v>110440</v>
      </c>
      <c r="S823" s="51" t="s">
        <v>1986</v>
      </c>
      <c r="T823" s="51" t="s">
        <v>1444</v>
      </c>
      <c r="U823" s="51" t="s">
        <v>865</v>
      </c>
      <c r="Y823" s="49">
        <v>822</v>
      </c>
    </row>
    <row r="824" spans="1:25" x14ac:dyDescent="0.4">
      <c r="A824" s="46" t="str">
        <f>VLOOKUP(F824,M!$A$3:$B$32,2)</f>
        <v>哲学・思想・言語</v>
      </c>
      <c r="B824" s="46" t="str">
        <f>IFERROR(IF(A824="","",A824&amp;COUNTIF(A$2:A824,A824)),"")</f>
        <v>哲学・思想・言語38</v>
      </c>
      <c r="C824" s="51" t="s">
        <v>1867</v>
      </c>
      <c r="D824" s="52">
        <v>823</v>
      </c>
      <c r="F824" s="51" t="s">
        <v>28</v>
      </c>
      <c r="G824" s="51" t="s">
        <v>1972</v>
      </c>
      <c r="H824" s="51" t="s">
        <v>539</v>
      </c>
      <c r="L824" s="51" t="s">
        <v>300</v>
      </c>
      <c r="M824" s="51" t="s">
        <v>301</v>
      </c>
      <c r="O824" s="51" t="s">
        <v>1987</v>
      </c>
      <c r="P824" s="51" t="s">
        <v>1988</v>
      </c>
      <c r="Q824" s="52">
        <v>25000</v>
      </c>
      <c r="R824" s="52">
        <v>27500</v>
      </c>
      <c r="S824" s="51" t="s">
        <v>1989</v>
      </c>
      <c r="T824" s="51" t="s">
        <v>1990</v>
      </c>
      <c r="U824" s="51" t="s">
        <v>865</v>
      </c>
      <c r="V824" s="51" t="s">
        <v>129</v>
      </c>
      <c r="Y824" s="49">
        <v>823</v>
      </c>
    </row>
    <row r="825" spans="1:25" x14ac:dyDescent="0.4">
      <c r="A825" s="46" t="str">
        <f>VLOOKUP(F825,M!$A$3:$B$32,2)</f>
        <v>哲学・思想・言語</v>
      </c>
      <c r="B825" s="46" t="str">
        <f>IFERROR(IF(A825="","",A825&amp;COUNTIF(A$2:A825,A825)),"")</f>
        <v>哲学・思想・言語39</v>
      </c>
      <c r="C825" s="51" t="s">
        <v>1867</v>
      </c>
      <c r="D825" s="52">
        <v>824</v>
      </c>
      <c r="F825" s="51" t="s">
        <v>28</v>
      </c>
      <c r="G825" s="51" t="s">
        <v>1972</v>
      </c>
      <c r="H825" s="51" t="s">
        <v>539</v>
      </c>
      <c r="K825" s="51" t="s">
        <v>5842</v>
      </c>
      <c r="L825" s="51" t="s">
        <v>551</v>
      </c>
      <c r="M825" s="51" t="s">
        <v>552</v>
      </c>
      <c r="O825" s="51" t="s">
        <v>5843</v>
      </c>
      <c r="P825" s="51" t="s">
        <v>5844</v>
      </c>
      <c r="Q825" s="52">
        <v>4700</v>
      </c>
      <c r="R825" s="52">
        <v>5170</v>
      </c>
      <c r="S825" s="51" t="s">
        <v>5845</v>
      </c>
      <c r="T825" s="51" t="s">
        <v>92</v>
      </c>
      <c r="U825" s="51" t="s">
        <v>1037</v>
      </c>
      <c r="V825" s="51" t="s">
        <v>82</v>
      </c>
      <c r="Y825" s="49">
        <v>824</v>
      </c>
    </row>
    <row r="826" spans="1:25" x14ac:dyDescent="0.4">
      <c r="A826" s="46" t="str">
        <f>VLOOKUP(F826,M!$A$3:$B$32,2)</f>
        <v>哲学・思想・言語</v>
      </c>
      <c r="B826" s="46" t="str">
        <f>IFERROR(IF(A826="","",A826&amp;COUNTIF(A$2:A826,A826)),"")</f>
        <v>哲学・思想・言語40</v>
      </c>
      <c r="C826" s="51" t="s">
        <v>1867</v>
      </c>
      <c r="D826" s="52">
        <v>825</v>
      </c>
      <c r="F826" s="51" t="s">
        <v>28</v>
      </c>
      <c r="G826" s="51" t="s">
        <v>1972</v>
      </c>
      <c r="H826" s="51" t="s">
        <v>539</v>
      </c>
      <c r="K826" s="51" t="s">
        <v>554</v>
      </c>
      <c r="L826" s="51" t="s">
        <v>551</v>
      </c>
      <c r="M826" s="51" t="s">
        <v>552</v>
      </c>
      <c r="O826" s="51" t="s">
        <v>555</v>
      </c>
      <c r="P826" s="51" t="s">
        <v>556</v>
      </c>
      <c r="Q826" s="52">
        <v>4500</v>
      </c>
      <c r="R826" s="52">
        <v>4950</v>
      </c>
      <c r="S826" s="51" t="s">
        <v>557</v>
      </c>
      <c r="T826" s="51" t="s">
        <v>92</v>
      </c>
      <c r="U826" s="51" t="s">
        <v>558</v>
      </c>
      <c r="V826" s="51" t="s">
        <v>82</v>
      </c>
      <c r="Y826" s="49">
        <v>825</v>
      </c>
    </row>
    <row r="827" spans="1:25" x14ac:dyDescent="0.4">
      <c r="A827" s="46" t="str">
        <f>VLOOKUP(F827,M!$A$3:$B$32,2)</f>
        <v>哲学・思想・言語</v>
      </c>
      <c r="B827" s="46" t="str">
        <f>IFERROR(IF(A827="","",A827&amp;COUNTIF(A$2:A827,A827)),"")</f>
        <v>哲学・思想・言語41</v>
      </c>
      <c r="C827" s="51" t="s">
        <v>1867</v>
      </c>
      <c r="D827" s="52">
        <v>826</v>
      </c>
      <c r="F827" s="51" t="s">
        <v>28</v>
      </c>
      <c r="G827" s="51" t="s">
        <v>1972</v>
      </c>
      <c r="H827" s="51" t="s">
        <v>539</v>
      </c>
      <c r="K827" s="51" t="s">
        <v>559</v>
      </c>
      <c r="L827" s="51" t="s">
        <v>551</v>
      </c>
      <c r="M827" s="51" t="s">
        <v>552</v>
      </c>
      <c r="O827" s="51" t="s">
        <v>560</v>
      </c>
      <c r="P827" s="51" t="s">
        <v>561</v>
      </c>
      <c r="Q827" s="52">
        <v>5000</v>
      </c>
      <c r="R827" s="52">
        <v>5500</v>
      </c>
      <c r="S827" s="51" t="s">
        <v>562</v>
      </c>
      <c r="T827" s="51" t="s">
        <v>187</v>
      </c>
      <c r="U827" s="51" t="s">
        <v>402</v>
      </c>
      <c r="V827" s="51" t="s">
        <v>82</v>
      </c>
      <c r="Y827" s="49">
        <v>826</v>
      </c>
    </row>
    <row r="828" spans="1:25" x14ac:dyDescent="0.4">
      <c r="A828" s="46" t="str">
        <f>VLOOKUP(F828,M!$A$3:$B$32,2)</f>
        <v>哲学・思想・言語</v>
      </c>
      <c r="B828" s="46" t="str">
        <f>IFERROR(IF(A828="","",A828&amp;COUNTIF(A$2:A828,A828)),"")</f>
        <v>哲学・思想・言語42</v>
      </c>
      <c r="C828" s="51" t="s">
        <v>1867</v>
      </c>
      <c r="D828" s="52">
        <v>827</v>
      </c>
      <c r="F828" s="51" t="s">
        <v>28</v>
      </c>
      <c r="G828" s="51" t="s">
        <v>1972</v>
      </c>
      <c r="H828" s="51" t="s">
        <v>539</v>
      </c>
      <c r="K828" s="51" t="s">
        <v>1991</v>
      </c>
      <c r="L828" s="51" t="s">
        <v>551</v>
      </c>
      <c r="M828" s="51" t="s">
        <v>552</v>
      </c>
      <c r="O828" s="51" t="s">
        <v>1992</v>
      </c>
      <c r="P828" s="51" t="s">
        <v>1993</v>
      </c>
      <c r="Q828" s="52">
        <v>7400</v>
      </c>
      <c r="R828" s="52">
        <v>8140</v>
      </c>
      <c r="S828" s="51" t="s">
        <v>1994</v>
      </c>
      <c r="T828" s="51" t="s">
        <v>1454</v>
      </c>
      <c r="U828" s="51" t="s">
        <v>111</v>
      </c>
      <c r="Y828" s="49">
        <v>827</v>
      </c>
    </row>
    <row r="829" spans="1:25" x14ac:dyDescent="0.4">
      <c r="A829" s="46" t="str">
        <f>VLOOKUP(F829,M!$A$3:$B$32,2)</f>
        <v>哲学・思想・言語</v>
      </c>
      <c r="B829" s="46" t="str">
        <f>IFERROR(IF(A829="","",A829&amp;COUNTIF(A$2:A829,A829)),"")</f>
        <v>哲学・思想・言語43</v>
      </c>
      <c r="C829" s="51" t="s">
        <v>1867</v>
      </c>
      <c r="D829" s="52">
        <v>828</v>
      </c>
      <c r="F829" s="51" t="s">
        <v>28</v>
      </c>
      <c r="G829" s="51" t="s">
        <v>1972</v>
      </c>
      <c r="H829" s="51" t="s">
        <v>539</v>
      </c>
      <c r="K829" s="51" t="s">
        <v>1995</v>
      </c>
      <c r="L829" s="51" t="s">
        <v>551</v>
      </c>
      <c r="M829" s="51" t="s">
        <v>552</v>
      </c>
      <c r="O829" s="51" t="s">
        <v>1996</v>
      </c>
      <c r="P829" s="51" t="s">
        <v>1997</v>
      </c>
      <c r="Q829" s="52">
        <v>5400</v>
      </c>
      <c r="R829" s="52">
        <v>5940</v>
      </c>
      <c r="S829" s="51" t="s">
        <v>1998</v>
      </c>
      <c r="T829" s="51" t="s">
        <v>1535</v>
      </c>
      <c r="U829" s="51" t="s">
        <v>1575</v>
      </c>
      <c r="Y829" s="49">
        <v>828</v>
      </c>
    </row>
    <row r="830" spans="1:25" x14ac:dyDescent="0.4">
      <c r="A830" s="46" t="str">
        <f>VLOOKUP(F830,M!$A$3:$B$32,2)</f>
        <v>哲学・思想・言語</v>
      </c>
      <c r="B830" s="46" t="str">
        <f>IFERROR(IF(A830="","",A830&amp;COUNTIF(A$2:A830,A830)),"")</f>
        <v>哲学・思想・言語44</v>
      </c>
      <c r="C830" s="51" t="s">
        <v>1867</v>
      </c>
      <c r="D830" s="52">
        <v>829</v>
      </c>
      <c r="F830" s="51" t="s">
        <v>28</v>
      </c>
      <c r="G830" s="51" t="s">
        <v>1972</v>
      </c>
      <c r="H830" s="51" t="s">
        <v>539</v>
      </c>
      <c r="K830" s="51" t="s">
        <v>1999</v>
      </c>
      <c r="L830" s="51" t="s">
        <v>551</v>
      </c>
      <c r="M830" s="51" t="s">
        <v>552</v>
      </c>
      <c r="O830" s="51" t="s">
        <v>2000</v>
      </c>
      <c r="P830" s="51" t="s">
        <v>1997</v>
      </c>
      <c r="Q830" s="52">
        <v>5200</v>
      </c>
      <c r="R830" s="52">
        <v>5720</v>
      </c>
      <c r="S830" s="51" t="s">
        <v>2001</v>
      </c>
      <c r="T830" s="51" t="s">
        <v>2002</v>
      </c>
      <c r="U830" s="51" t="s">
        <v>2003</v>
      </c>
      <c r="Y830" s="49">
        <v>829</v>
      </c>
    </row>
    <row r="831" spans="1:25" x14ac:dyDescent="0.4">
      <c r="A831" s="46" t="str">
        <f>VLOOKUP(F831,M!$A$3:$B$32,2)</f>
        <v>哲学・思想・言語</v>
      </c>
      <c r="B831" s="46" t="str">
        <f>IFERROR(IF(A831="","",A831&amp;COUNTIF(A$2:A831,A831)),"")</f>
        <v>哲学・思想・言語45</v>
      </c>
      <c r="C831" s="51" t="s">
        <v>1867</v>
      </c>
      <c r="D831" s="52">
        <v>830</v>
      </c>
      <c r="F831" s="51" t="s">
        <v>28</v>
      </c>
      <c r="G831" s="51" t="s">
        <v>1972</v>
      </c>
      <c r="H831" s="51" t="s">
        <v>539</v>
      </c>
      <c r="K831" s="51" t="s">
        <v>2004</v>
      </c>
      <c r="L831" s="51" t="s">
        <v>551</v>
      </c>
      <c r="M831" s="51" t="s">
        <v>552</v>
      </c>
      <c r="O831" s="51" t="s">
        <v>2005</v>
      </c>
      <c r="P831" s="51" t="s">
        <v>2006</v>
      </c>
      <c r="Q831" s="52">
        <v>11100</v>
      </c>
      <c r="R831" s="52">
        <v>12210</v>
      </c>
      <c r="S831" s="51" t="s">
        <v>2007</v>
      </c>
      <c r="T831" s="51" t="s">
        <v>1438</v>
      </c>
      <c r="U831" s="51" t="s">
        <v>1215</v>
      </c>
      <c r="Y831" s="49">
        <v>830</v>
      </c>
    </row>
    <row r="832" spans="1:25" x14ac:dyDescent="0.4">
      <c r="A832" s="46" t="str">
        <f>VLOOKUP(F832,M!$A$3:$B$32,2)</f>
        <v>哲学・思想・言語</v>
      </c>
      <c r="B832" s="46" t="str">
        <f>IFERROR(IF(A832="","",A832&amp;COUNTIF(A$2:A832,A832)),"")</f>
        <v>哲学・思想・言語46</v>
      </c>
      <c r="C832" s="51" t="s">
        <v>1894</v>
      </c>
      <c r="D832" s="52">
        <v>831</v>
      </c>
      <c r="F832" s="51" t="s">
        <v>28</v>
      </c>
      <c r="G832" s="51" t="s">
        <v>1972</v>
      </c>
      <c r="H832" s="51" t="s">
        <v>539</v>
      </c>
      <c r="K832" s="51" t="s">
        <v>563</v>
      </c>
      <c r="L832" s="51" t="s">
        <v>564</v>
      </c>
      <c r="M832" s="51" t="s">
        <v>565</v>
      </c>
      <c r="O832" s="51" t="s">
        <v>566</v>
      </c>
      <c r="P832" s="51" t="s">
        <v>567</v>
      </c>
      <c r="Q832" s="52">
        <v>15000</v>
      </c>
      <c r="R832" s="52">
        <v>16500</v>
      </c>
      <c r="S832" s="51" t="s">
        <v>568</v>
      </c>
      <c r="T832" s="51" t="s">
        <v>569</v>
      </c>
      <c r="U832" s="51" t="s">
        <v>570</v>
      </c>
      <c r="V832" s="51" t="s">
        <v>82</v>
      </c>
      <c r="Y832" s="49">
        <v>831</v>
      </c>
    </row>
    <row r="833" spans="1:25" x14ac:dyDescent="0.4">
      <c r="A833" s="46" t="str">
        <f>VLOOKUP(F833,M!$A$3:$B$32,2)</f>
        <v>哲学・思想・言語</v>
      </c>
      <c r="B833" s="46" t="str">
        <f>IFERROR(IF(A833="","",A833&amp;COUNTIF(A$2:A833,A833)),"")</f>
        <v>哲学・思想・言語47</v>
      </c>
      <c r="C833" s="51" t="s">
        <v>1894</v>
      </c>
      <c r="D833" s="52">
        <v>832</v>
      </c>
      <c r="F833" s="51" t="s">
        <v>28</v>
      </c>
      <c r="G833" s="51" t="s">
        <v>1972</v>
      </c>
      <c r="H833" s="51" t="s">
        <v>539</v>
      </c>
      <c r="K833" s="51" t="s">
        <v>5846</v>
      </c>
      <c r="L833" s="51" t="s">
        <v>572</v>
      </c>
      <c r="M833" s="51" t="s">
        <v>573</v>
      </c>
      <c r="O833" s="51" t="s">
        <v>5847</v>
      </c>
      <c r="P833" s="51" t="s">
        <v>5848</v>
      </c>
      <c r="Q833" s="52">
        <v>3200</v>
      </c>
      <c r="R833" s="52">
        <v>3520</v>
      </c>
      <c r="S833" s="51" t="s">
        <v>5849</v>
      </c>
      <c r="T833" s="51" t="s">
        <v>110</v>
      </c>
      <c r="U833" s="51" t="s">
        <v>424</v>
      </c>
      <c r="V833" s="51" t="s">
        <v>129</v>
      </c>
      <c r="Y833" s="49">
        <v>832</v>
      </c>
    </row>
    <row r="834" spans="1:25" x14ac:dyDescent="0.4">
      <c r="A834" s="46" t="str">
        <f>VLOOKUP(F834,M!$A$3:$B$32,2)</f>
        <v>哲学・思想・言語</v>
      </c>
      <c r="B834" s="46" t="str">
        <f>IFERROR(IF(A834="","",A834&amp;COUNTIF(A$2:A834,A834)),"")</f>
        <v>哲学・思想・言語48</v>
      </c>
      <c r="C834" s="51" t="s">
        <v>1894</v>
      </c>
      <c r="D834" s="52">
        <v>833</v>
      </c>
      <c r="F834" s="51" t="s">
        <v>28</v>
      </c>
      <c r="G834" s="51" t="s">
        <v>1972</v>
      </c>
      <c r="H834" s="51" t="s">
        <v>539</v>
      </c>
      <c r="K834" s="51" t="s">
        <v>5850</v>
      </c>
      <c r="L834" s="51" t="s">
        <v>572</v>
      </c>
      <c r="M834" s="51" t="s">
        <v>573</v>
      </c>
      <c r="O834" s="51" t="s">
        <v>5851</v>
      </c>
      <c r="P834" s="51" t="s">
        <v>5848</v>
      </c>
      <c r="Q834" s="52">
        <v>3200</v>
      </c>
      <c r="R834" s="52">
        <v>3520</v>
      </c>
      <c r="S834" s="51" t="s">
        <v>5852</v>
      </c>
      <c r="T834" s="51" t="s">
        <v>110</v>
      </c>
      <c r="U834" s="51" t="s">
        <v>765</v>
      </c>
      <c r="V834" s="51" t="s">
        <v>129</v>
      </c>
      <c r="Y834" s="49">
        <v>833</v>
      </c>
    </row>
    <row r="835" spans="1:25" x14ac:dyDescent="0.4">
      <c r="A835" s="46" t="str">
        <f>VLOOKUP(F835,M!$A$3:$B$32,2)</f>
        <v>哲学・思想・言語</v>
      </c>
      <c r="B835" s="46" t="str">
        <f>IFERROR(IF(A835="","",A835&amp;COUNTIF(A$2:A835,A835)),"")</f>
        <v>哲学・思想・言語49</v>
      </c>
      <c r="C835" s="51" t="s">
        <v>1894</v>
      </c>
      <c r="D835" s="52">
        <v>834</v>
      </c>
      <c r="F835" s="51" t="s">
        <v>28</v>
      </c>
      <c r="G835" s="51" t="s">
        <v>1972</v>
      </c>
      <c r="H835" s="51" t="s">
        <v>539</v>
      </c>
      <c r="K835" s="51" t="s">
        <v>5853</v>
      </c>
      <c r="L835" s="51" t="s">
        <v>572</v>
      </c>
      <c r="M835" s="51" t="s">
        <v>573</v>
      </c>
      <c r="O835" s="51" t="s">
        <v>5854</v>
      </c>
      <c r="P835" s="51" t="s">
        <v>5848</v>
      </c>
      <c r="Q835" s="52">
        <v>3300</v>
      </c>
      <c r="R835" s="52">
        <v>3630</v>
      </c>
      <c r="S835" s="51" t="s">
        <v>5855</v>
      </c>
      <c r="T835" s="51" t="s">
        <v>110</v>
      </c>
      <c r="U835" s="51" t="s">
        <v>975</v>
      </c>
      <c r="V835" s="51" t="s">
        <v>129</v>
      </c>
      <c r="Y835" s="49">
        <v>834</v>
      </c>
    </row>
    <row r="836" spans="1:25" x14ac:dyDescent="0.4">
      <c r="A836" s="46" t="str">
        <f>VLOOKUP(F836,M!$A$3:$B$32,2)</f>
        <v>哲学・思想・言語</v>
      </c>
      <c r="B836" s="46" t="str">
        <f>IFERROR(IF(A836="","",A836&amp;COUNTIF(A$2:A836,A836)),"")</f>
        <v>哲学・思想・言語50</v>
      </c>
      <c r="C836" s="51" t="s">
        <v>1894</v>
      </c>
      <c r="D836" s="52">
        <v>835</v>
      </c>
      <c r="F836" s="51" t="s">
        <v>28</v>
      </c>
      <c r="G836" s="51" t="s">
        <v>1972</v>
      </c>
      <c r="H836" s="51" t="s">
        <v>539</v>
      </c>
      <c r="K836" s="51" t="s">
        <v>571</v>
      </c>
      <c r="L836" s="51" t="s">
        <v>572</v>
      </c>
      <c r="M836" s="51" t="s">
        <v>573</v>
      </c>
      <c r="O836" s="51" t="s">
        <v>574</v>
      </c>
      <c r="P836" s="51" t="s">
        <v>575</v>
      </c>
      <c r="Q836" s="52">
        <v>4800</v>
      </c>
      <c r="R836" s="52">
        <v>5280</v>
      </c>
      <c r="S836" s="51" t="s">
        <v>576</v>
      </c>
      <c r="T836" s="51" t="s">
        <v>148</v>
      </c>
      <c r="U836" s="51" t="s">
        <v>577</v>
      </c>
      <c r="V836" s="51" t="s">
        <v>82</v>
      </c>
      <c r="Y836" s="49">
        <v>835</v>
      </c>
    </row>
    <row r="837" spans="1:25" x14ac:dyDescent="0.4">
      <c r="A837" s="46" t="str">
        <f>VLOOKUP(F837,M!$A$3:$B$32,2)</f>
        <v>哲学・思想・言語</v>
      </c>
      <c r="B837" s="46" t="str">
        <f>IFERROR(IF(A837="","",A837&amp;COUNTIF(A$2:A837,A837)),"")</f>
        <v>哲学・思想・言語51</v>
      </c>
      <c r="C837" s="51" t="s">
        <v>1894</v>
      </c>
      <c r="D837" s="52">
        <v>836</v>
      </c>
      <c r="F837" s="51" t="s">
        <v>28</v>
      </c>
      <c r="G837" s="51" t="s">
        <v>1972</v>
      </c>
      <c r="H837" s="51" t="s">
        <v>539</v>
      </c>
      <c r="K837" s="51" t="s">
        <v>2009</v>
      </c>
      <c r="L837" s="51" t="s">
        <v>572</v>
      </c>
      <c r="M837" s="51" t="s">
        <v>573</v>
      </c>
      <c r="O837" s="51" t="s">
        <v>2010</v>
      </c>
      <c r="P837" s="51" t="s">
        <v>2011</v>
      </c>
      <c r="Q837" s="52">
        <v>3000</v>
      </c>
      <c r="R837" s="52">
        <v>3300</v>
      </c>
      <c r="S837" s="51" t="s">
        <v>2012</v>
      </c>
      <c r="T837" s="51" t="s">
        <v>1464</v>
      </c>
      <c r="U837" s="51" t="s">
        <v>2013</v>
      </c>
      <c r="Y837" s="49">
        <v>836</v>
      </c>
    </row>
    <row r="838" spans="1:25" x14ac:dyDescent="0.4">
      <c r="A838" s="46" t="str">
        <f>VLOOKUP(F838,M!$A$3:$B$32,2)</f>
        <v>哲学・思想・言語</v>
      </c>
      <c r="B838" s="46" t="str">
        <f>IFERROR(IF(A838="","",A838&amp;COUNTIF(A$2:A838,A838)),"")</f>
        <v>哲学・思想・言語52</v>
      </c>
      <c r="C838" s="51" t="s">
        <v>1894</v>
      </c>
      <c r="D838" s="52">
        <v>837</v>
      </c>
      <c r="F838" s="51" t="s">
        <v>28</v>
      </c>
      <c r="G838" s="51" t="s">
        <v>1972</v>
      </c>
      <c r="H838" s="51" t="s">
        <v>539</v>
      </c>
      <c r="K838" s="51" t="s">
        <v>578</v>
      </c>
      <c r="L838" s="51" t="s">
        <v>579</v>
      </c>
      <c r="M838" s="51" t="s">
        <v>580</v>
      </c>
      <c r="O838" s="51" t="s">
        <v>581</v>
      </c>
      <c r="P838" s="51" t="s">
        <v>582</v>
      </c>
      <c r="Q838" s="52">
        <v>3500</v>
      </c>
      <c r="R838" s="52">
        <v>3850</v>
      </c>
      <c r="S838" s="51" t="s">
        <v>583</v>
      </c>
      <c r="T838" s="51" t="s">
        <v>92</v>
      </c>
      <c r="U838" s="51" t="s">
        <v>584</v>
      </c>
      <c r="V838" s="51" t="s">
        <v>82</v>
      </c>
      <c r="Y838" s="49">
        <v>837</v>
      </c>
    </row>
    <row r="839" spans="1:25" x14ac:dyDescent="0.4">
      <c r="A839" s="46" t="str">
        <f>VLOOKUP(F839,M!$A$3:$B$32,2)</f>
        <v>哲学・思想・言語</v>
      </c>
      <c r="B839" s="46" t="str">
        <f>IFERROR(IF(A839="","",A839&amp;COUNTIF(A$2:A839,A839)),"")</f>
        <v>哲学・思想・言語53</v>
      </c>
      <c r="C839" s="51" t="s">
        <v>1894</v>
      </c>
      <c r="D839" s="52">
        <v>838</v>
      </c>
      <c r="F839" s="51" t="s">
        <v>28</v>
      </c>
      <c r="G839" s="51" t="s">
        <v>1972</v>
      </c>
      <c r="H839" s="51" t="s">
        <v>539</v>
      </c>
      <c r="K839" s="51" t="s">
        <v>2014</v>
      </c>
      <c r="L839" s="51" t="s">
        <v>579</v>
      </c>
      <c r="M839" s="51" t="s">
        <v>580</v>
      </c>
      <c r="O839" s="51" t="s">
        <v>2015</v>
      </c>
      <c r="P839" s="51" t="s">
        <v>2016</v>
      </c>
      <c r="Q839" s="52">
        <v>5000</v>
      </c>
      <c r="R839" s="52">
        <v>5500</v>
      </c>
      <c r="S839" s="51" t="s">
        <v>2017</v>
      </c>
      <c r="T839" s="51" t="s">
        <v>1792</v>
      </c>
      <c r="U839" s="51" t="s">
        <v>2018</v>
      </c>
      <c r="Y839" s="49">
        <v>838</v>
      </c>
    </row>
    <row r="840" spans="1:25" x14ac:dyDescent="0.4">
      <c r="A840" s="46" t="str">
        <f>VLOOKUP(F840,M!$A$3:$B$32,2)</f>
        <v>哲学・思想・言語</v>
      </c>
      <c r="B840" s="46" t="str">
        <f>IFERROR(IF(A840="","",A840&amp;COUNTIF(A$2:A840,A840)),"")</f>
        <v>哲学・思想・言語54</v>
      </c>
      <c r="C840" s="51" t="s">
        <v>1894</v>
      </c>
      <c r="D840" s="52">
        <v>839</v>
      </c>
      <c r="F840" s="51" t="s">
        <v>28</v>
      </c>
      <c r="G840" s="51" t="s">
        <v>1972</v>
      </c>
      <c r="H840" s="51" t="s">
        <v>539</v>
      </c>
      <c r="K840" s="51" t="s">
        <v>5856</v>
      </c>
      <c r="L840" s="51" t="s">
        <v>586</v>
      </c>
      <c r="M840" s="51" t="s">
        <v>587</v>
      </c>
      <c r="O840" s="55" t="s">
        <v>5857</v>
      </c>
      <c r="P840" s="51" t="s">
        <v>5858</v>
      </c>
      <c r="Q840" s="52">
        <v>2500</v>
      </c>
      <c r="R840" s="52">
        <v>2750</v>
      </c>
      <c r="S840" s="51" t="s">
        <v>5859</v>
      </c>
      <c r="T840" s="51" t="s">
        <v>166</v>
      </c>
      <c r="U840" s="51" t="s">
        <v>324</v>
      </c>
      <c r="V840" s="51" t="s">
        <v>82</v>
      </c>
      <c r="Y840" s="49">
        <v>839</v>
      </c>
    </row>
    <row r="841" spans="1:25" x14ac:dyDescent="0.4">
      <c r="A841" s="46" t="str">
        <f>VLOOKUP(F841,M!$A$3:$B$32,2)</f>
        <v>哲学・思想・言語</v>
      </c>
      <c r="B841" s="46" t="str">
        <f>IFERROR(IF(A841="","",A841&amp;COUNTIF(A$2:A841,A841)),"")</f>
        <v>哲学・思想・言語55</v>
      </c>
      <c r="C841" s="51" t="s">
        <v>1894</v>
      </c>
      <c r="D841" s="52">
        <v>840</v>
      </c>
      <c r="F841" s="51" t="s">
        <v>28</v>
      </c>
      <c r="G841" s="51" t="s">
        <v>1972</v>
      </c>
      <c r="H841" s="51" t="s">
        <v>539</v>
      </c>
      <c r="K841" s="51" t="s">
        <v>5860</v>
      </c>
      <c r="L841" s="51" t="s">
        <v>586</v>
      </c>
      <c r="M841" s="51" t="s">
        <v>587</v>
      </c>
      <c r="O841" s="51" t="s">
        <v>5861</v>
      </c>
      <c r="P841" s="51" t="s">
        <v>5862</v>
      </c>
      <c r="Q841" s="52">
        <v>3800</v>
      </c>
      <c r="R841" s="52">
        <v>4180</v>
      </c>
      <c r="S841" s="51" t="s">
        <v>5863</v>
      </c>
      <c r="T841" s="51" t="s">
        <v>472</v>
      </c>
      <c r="U841" s="51" t="s">
        <v>3930</v>
      </c>
      <c r="V841" s="51" t="s">
        <v>82</v>
      </c>
      <c r="Y841" s="49">
        <v>840</v>
      </c>
    </row>
    <row r="842" spans="1:25" x14ac:dyDescent="0.4">
      <c r="A842" s="46" t="str">
        <f>VLOOKUP(F842,M!$A$3:$B$32,2)</f>
        <v>哲学・思想・言語</v>
      </c>
      <c r="B842" s="46" t="str">
        <f>IFERROR(IF(A842="","",A842&amp;COUNTIF(A$2:A842,A842)),"")</f>
        <v>哲学・思想・言語56</v>
      </c>
      <c r="C842" s="51" t="s">
        <v>1894</v>
      </c>
      <c r="D842" s="52">
        <v>841</v>
      </c>
      <c r="F842" s="51" t="s">
        <v>28</v>
      </c>
      <c r="G842" s="51" t="s">
        <v>1972</v>
      </c>
      <c r="H842" s="51" t="s">
        <v>539</v>
      </c>
      <c r="K842" s="51" t="s">
        <v>585</v>
      </c>
      <c r="L842" s="51" t="s">
        <v>586</v>
      </c>
      <c r="M842" s="51" t="s">
        <v>587</v>
      </c>
      <c r="O842" s="51" t="s">
        <v>588</v>
      </c>
      <c r="P842" s="51" t="s">
        <v>589</v>
      </c>
      <c r="Q842" s="52">
        <v>4500</v>
      </c>
      <c r="R842" s="52">
        <v>4950</v>
      </c>
      <c r="S842" s="51" t="s">
        <v>590</v>
      </c>
      <c r="T842" s="51" t="s">
        <v>393</v>
      </c>
      <c r="U842" s="51" t="s">
        <v>591</v>
      </c>
      <c r="V842" s="51" t="s">
        <v>82</v>
      </c>
      <c r="Y842" s="49">
        <v>841</v>
      </c>
    </row>
    <row r="843" spans="1:25" x14ac:dyDescent="0.4">
      <c r="A843" s="46" t="str">
        <f>VLOOKUP(F843,M!$A$3:$B$32,2)</f>
        <v>哲学・思想・言語</v>
      </c>
      <c r="B843" s="46" t="str">
        <f>IFERROR(IF(A843="","",A843&amp;COUNTIF(A$2:A843,A843)),"")</f>
        <v>哲学・思想・言語57</v>
      </c>
      <c r="C843" s="51" t="s">
        <v>1894</v>
      </c>
      <c r="D843" s="52">
        <v>842</v>
      </c>
      <c r="F843" s="51" t="s">
        <v>28</v>
      </c>
      <c r="G843" s="51" t="s">
        <v>1972</v>
      </c>
      <c r="H843" s="51" t="s">
        <v>539</v>
      </c>
      <c r="K843" s="51" t="s">
        <v>595</v>
      </c>
      <c r="L843" s="51" t="s">
        <v>450</v>
      </c>
      <c r="M843" s="51" t="s">
        <v>451</v>
      </c>
      <c r="O843" s="51" t="s">
        <v>596</v>
      </c>
      <c r="P843" s="51" t="s">
        <v>597</v>
      </c>
      <c r="Q843" s="52">
        <v>3000</v>
      </c>
      <c r="R843" s="52">
        <v>3300</v>
      </c>
      <c r="S843" s="51" t="s">
        <v>598</v>
      </c>
      <c r="T843" s="51" t="s">
        <v>159</v>
      </c>
      <c r="U843" s="51" t="s">
        <v>508</v>
      </c>
      <c r="V843" s="51" t="s">
        <v>82</v>
      </c>
      <c r="Y843" s="49">
        <v>842</v>
      </c>
    </row>
    <row r="844" spans="1:25" x14ac:dyDescent="0.4">
      <c r="A844" s="46" t="str">
        <f>VLOOKUP(F844,M!$A$3:$B$32,2)</f>
        <v>哲学・思想・言語</v>
      </c>
      <c r="B844" s="46" t="str">
        <f>IFERROR(IF(A844="","",A844&amp;COUNTIF(A$2:A844,A844)),"")</f>
        <v>哲学・思想・言語58</v>
      </c>
      <c r="C844" s="51" t="s">
        <v>1894</v>
      </c>
      <c r="D844" s="52">
        <v>843</v>
      </c>
      <c r="F844" s="51" t="s">
        <v>28</v>
      </c>
      <c r="G844" s="51" t="s">
        <v>1972</v>
      </c>
      <c r="H844" s="51" t="s">
        <v>539</v>
      </c>
      <c r="K844" s="51" t="s">
        <v>606</v>
      </c>
      <c r="L844" s="51" t="s">
        <v>510</v>
      </c>
      <c r="M844" s="51" t="s">
        <v>511</v>
      </c>
      <c r="O844" s="51" t="s">
        <v>607</v>
      </c>
      <c r="P844" s="51" t="s">
        <v>608</v>
      </c>
      <c r="Q844" s="52">
        <v>2400</v>
      </c>
      <c r="R844" s="52">
        <v>2640</v>
      </c>
      <c r="S844" s="51" t="s">
        <v>609</v>
      </c>
      <c r="T844" s="51" t="s">
        <v>116</v>
      </c>
      <c r="U844" s="51" t="s">
        <v>167</v>
      </c>
      <c r="V844" s="51" t="s">
        <v>82</v>
      </c>
      <c r="Y844" s="49">
        <v>843</v>
      </c>
    </row>
    <row r="845" spans="1:25" x14ac:dyDescent="0.4">
      <c r="A845" s="46" t="str">
        <f>VLOOKUP(F845,M!$A$3:$B$32,2)</f>
        <v>哲学・思想・言語</v>
      </c>
      <c r="B845" s="46" t="str">
        <f>IFERROR(IF(A845="","",A845&amp;COUNTIF(A$2:A845,A845)),"")</f>
        <v>哲学・思想・言語59</v>
      </c>
      <c r="C845" s="51" t="s">
        <v>1894</v>
      </c>
      <c r="D845" s="52">
        <v>844</v>
      </c>
      <c r="F845" s="51" t="s">
        <v>28</v>
      </c>
      <c r="G845" s="51" t="s">
        <v>1972</v>
      </c>
      <c r="H845" s="51" t="s">
        <v>539</v>
      </c>
      <c r="K845" s="51" t="s">
        <v>610</v>
      </c>
      <c r="L845" s="51" t="s">
        <v>510</v>
      </c>
      <c r="M845" s="51" t="s">
        <v>511</v>
      </c>
      <c r="O845" s="51" t="s">
        <v>611</v>
      </c>
      <c r="P845" s="51" t="s">
        <v>612</v>
      </c>
      <c r="Q845" s="52">
        <v>4000</v>
      </c>
      <c r="R845" s="52">
        <v>4400</v>
      </c>
      <c r="S845" s="51" t="s">
        <v>613</v>
      </c>
      <c r="T845" s="51" t="s">
        <v>116</v>
      </c>
      <c r="U845" s="51" t="s">
        <v>614</v>
      </c>
      <c r="V845" s="51" t="s">
        <v>82</v>
      </c>
      <c r="Y845" s="49">
        <v>844</v>
      </c>
    </row>
    <row r="846" spans="1:25" x14ac:dyDescent="0.4">
      <c r="A846" s="46" t="str">
        <f>VLOOKUP(F846,M!$A$3:$B$32,2)</f>
        <v>哲学・思想・言語</v>
      </c>
      <c r="B846" s="46" t="str">
        <f>IFERROR(IF(A846="","",A846&amp;COUNTIF(A$2:A846,A846)),"")</f>
        <v>哲学・思想・言語60</v>
      </c>
      <c r="C846" s="51" t="s">
        <v>1943</v>
      </c>
      <c r="D846" s="52">
        <v>845</v>
      </c>
      <c r="F846" s="51" t="s">
        <v>28</v>
      </c>
      <c r="G846" s="51" t="s">
        <v>1972</v>
      </c>
      <c r="H846" s="51" t="s">
        <v>539</v>
      </c>
      <c r="K846" s="51" t="s">
        <v>2022</v>
      </c>
      <c r="L846" s="51" t="s">
        <v>916</v>
      </c>
      <c r="M846" s="51" t="s">
        <v>917</v>
      </c>
      <c r="O846" s="51" t="s">
        <v>2023</v>
      </c>
      <c r="P846" s="51" t="s">
        <v>2024</v>
      </c>
      <c r="Q846" s="54">
        <v>8610</v>
      </c>
      <c r="R846" s="52">
        <v>9471</v>
      </c>
      <c r="S846" s="51" t="s">
        <v>2025</v>
      </c>
      <c r="T846" s="51" t="s">
        <v>2026</v>
      </c>
      <c r="U846" s="51" t="s">
        <v>2027</v>
      </c>
      <c r="Y846" s="49">
        <v>845</v>
      </c>
    </row>
    <row r="847" spans="1:25" x14ac:dyDescent="0.4">
      <c r="A847" s="46" t="str">
        <f>VLOOKUP(F847,M!$A$3:$B$32,2)</f>
        <v>哲学・思想・言語</v>
      </c>
      <c r="B847" s="46" t="str">
        <f>IFERROR(IF(A847="","",A847&amp;COUNTIF(A$2:A847,A847)),"")</f>
        <v>哲学・思想・言語61</v>
      </c>
      <c r="C847" s="51" t="s">
        <v>1943</v>
      </c>
      <c r="D847" s="52">
        <v>846</v>
      </c>
      <c r="F847" s="51" t="s">
        <v>28</v>
      </c>
      <c r="G847" s="51" t="s">
        <v>1972</v>
      </c>
      <c r="H847" s="51" t="s">
        <v>539</v>
      </c>
      <c r="K847" s="51" t="s">
        <v>2028</v>
      </c>
      <c r="L847" s="51" t="s">
        <v>916</v>
      </c>
      <c r="M847" s="51" t="s">
        <v>917</v>
      </c>
      <c r="O847" s="51" t="s">
        <v>2029</v>
      </c>
      <c r="P847" s="51" t="s">
        <v>2030</v>
      </c>
      <c r="Q847" s="52">
        <v>6300</v>
      </c>
      <c r="R847" s="52">
        <v>6930</v>
      </c>
      <c r="S847" s="51" t="s">
        <v>2031</v>
      </c>
      <c r="T847" s="51" t="s">
        <v>1336</v>
      </c>
      <c r="U847" s="51" t="s">
        <v>2032</v>
      </c>
      <c r="Y847" s="49">
        <v>846</v>
      </c>
    </row>
    <row r="848" spans="1:25" x14ac:dyDescent="0.4">
      <c r="A848" s="46" t="str">
        <f>VLOOKUP(F848,M!$A$3:$B$32,2)</f>
        <v>哲学・思想・言語</v>
      </c>
      <c r="B848" s="46" t="str">
        <f>IFERROR(IF(A848="","",A848&amp;COUNTIF(A$2:A848,A848)),"")</f>
        <v>哲学・思想・言語62</v>
      </c>
      <c r="C848" s="51" t="s">
        <v>1943</v>
      </c>
      <c r="D848" s="52">
        <v>847</v>
      </c>
      <c r="F848" s="51" t="s">
        <v>28</v>
      </c>
      <c r="G848" s="51" t="s">
        <v>1972</v>
      </c>
      <c r="H848" s="51" t="s">
        <v>539</v>
      </c>
      <c r="K848" s="51" t="s">
        <v>2033</v>
      </c>
      <c r="L848" s="51" t="s">
        <v>916</v>
      </c>
      <c r="M848" s="51" t="s">
        <v>917</v>
      </c>
      <c r="O848" s="51" t="s">
        <v>2034</v>
      </c>
      <c r="P848" s="51" t="s">
        <v>2035</v>
      </c>
      <c r="Q848" s="52">
        <v>4400</v>
      </c>
      <c r="R848" s="52">
        <v>4840</v>
      </c>
      <c r="S848" s="51" t="s">
        <v>2036</v>
      </c>
      <c r="T848" s="51" t="s">
        <v>1254</v>
      </c>
      <c r="U848" s="51" t="s">
        <v>2037</v>
      </c>
      <c r="Y848" s="49">
        <v>847</v>
      </c>
    </row>
    <row r="849" spans="1:25" x14ac:dyDescent="0.4">
      <c r="A849" s="46" t="str">
        <f>VLOOKUP(F849,M!$A$3:$B$32,2)</f>
        <v>哲学・思想・言語</v>
      </c>
      <c r="B849" s="46" t="str">
        <f>IFERROR(IF(A849="","",A849&amp;COUNTIF(A$2:A849,A849)),"")</f>
        <v>哲学・思想・言語63</v>
      </c>
      <c r="C849" s="51" t="s">
        <v>1943</v>
      </c>
      <c r="D849" s="52">
        <v>848</v>
      </c>
      <c r="F849" s="51" t="s">
        <v>28</v>
      </c>
      <c r="G849" s="51" t="s">
        <v>1972</v>
      </c>
      <c r="H849" s="51" t="s">
        <v>539</v>
      </c>
      <c r="K849" s="51" t="s">
        <v>2038</v>
      </c>
      <c r="L849" s="51" t="s">
        <v>615</v>
      </c>
      <c r="M849" s="51" t="s">
        <v>616</v>
      </c>
      <c r="O849" s="51" t="s">
        <v>2039</v>
      </c>
      <c r="P849" s="51" t="s">
        <v>2040</v>
      </c>
      <c r="Q849" s="52">
        <v>4200</v>
      </c>
      <c r="R849" s="52">
        <v>4620</v>
      </c>
      <c r="S849" s="51" t="s">
        <v>2041</v>
      </c>
      <c r="T849" s="51" t="s">
        <v>1369</v>
      </c>
      <c r="U849" s="51" t="s">
        <v>2042</v>
      </c>
      <c r="V849" s="51" t="s">
        <v>129</v>
      </c>
      <c r="Y849" s="49">
        <v>848</v>
      </c>
    </row>
    <row r="850" spans="1:25" x14ac:dyDescent="0.4">
      <c r="A850" s="46" t="str">
        <f>VLOOKUP(F850,M!$A$3:$B$32,2)</f>
        <v>哲学・思想・言語</v>
      </c>
      <c r="B850" s="46" t="str">
        <f>IFERROR(IF(A850="","",A850&amp;COUNTIF(A$2:A850,A850)),"")</f>
        <v>哲学・思想・言語64</v>
      </c>
      <c r="C850" s="51" t="s">
        <v>1943</v>
      </c>
      <c r="D850" s="52">
        <v>849</v>
      </c>
      <c r="F850" s="51" t="s">
        <v>28</v>
      </c>
      <c r="G850" s="51" t="s">
        <v>1972</v>
      </c>
      <c r="H850" s="51" t="s">
        <v>539</v>
      </c>
      <c r="K850" s="51" t="s">
        <v>619</v>
      </c>
      <c r="L850" s="51" t="s">
        <v>615</v>
      </c>
      <c r="M850" s="51" t="s">
        <v>616</v>
      </c>
      <c r="O850" s="51" t="s">
        <v>620</v>
      </c>
      <c r="P850" s="51" t="s">
        <v>621</v>
      </c>
      <c r="Q850" s="52">
        <v>4500</v>
      </c>
      <c r="R850" s="52">
        <v>4950</v>
      </c>
      <c r="S850" s="51" t="s">
        <v>622</v>
      </c>
      <c r="T850" s="51" t="s">
        <v>102</v>
      </c>
      <c r="U850" s="51" t="s">
        <v>623</v>
      </c>
      <c r="V850" s="51" t="s">
        <v>129</v>
      </c>
      <c r="Y850" s="49">
        <v>849</v>
      </c>
    </row>
    <row r="851" spans="1:25" x14ac:dyDescent="0.4">
      <c r="A851" s="46" t="str">
        <f>VLOOKUP(F851,M!$A$3:$B$32,2)</f>
        <v>哲学・思想・言語</v>
      </c>
      <c r="B851" s="46" t="str">
        <f>IFERROR(IF(A851="","",A851&amp;COUNTIF(A$2:A851,A851)),"")</f>
        <v>哲学・思想・言語65</v>
      </c>
      <c r="C851" s="51" t="s">
        <v>1943</v>
      </c>
      <c r="D851" s="52">
        <v>850</v>
      </c>
      <c r="F851" s="51" t="s">
        <v>28</v>
      </c>
      <c r="G851" s="51" t="s">
        <v>1972</v>
      </c>
      <c r="H851" s="51" t="s">
        <v>539</v>
      </c>
      <c r="K851" s="51" t="s">
        <v>624</v>
      </c>
      <c r="L851" s="51" t="s">
        <v>615</v>
      </c>
      <c r="M851" s="51" t="s">
        <v>616</v>
      </c>
      <c r="O851" s="51" t="s">
        <v>625</v>
      </c>
      <c r="P851" s="51" t="s">
        <v>626</v>
      </c>
      <c r="Q851" s="52">
        <v>5400</v>
      </c>
      <c r="R851" s="52">
        <v>5940</v>
      </c>
      <c r="S851" s="51" t="s">
        <v>627</v>
      </c>
      <c r="T851" s="51" t="s">
        <v>187</v>
      </c>
      <c r="U851" s="51" t="s">
        <v>628</v>
      </c>
      <c r="V851" s="51" t="s">
        <v>129</v>
      </c>
      <c r="Y851" s="49">
        <v>850</v>
      </c>
    </row>
    <row r="852" spans="1:25" x14ac:dyDescent="0.4">
      <c r="A852" s="46" t="str">
        <f>VLOOKUP(F852,M!$A$3:$B$32,2)</f>
        <v>哲学・思想・言語</v>
      </c>
      <c r="B852" s="46" t="str">
        <f>IFERROR(IF(A852="","",A852&amp;COUNTIF(A$2:A852,A852)),"")</f>
        <v>哲学・思想・言語66</v>
      </c>
      <c r="C852" s="51" t="s">
        <v>1943</v>
      </c>
      <c r="D852" s="52">
        <v>851</v>
      </c>
      <c r="F852" s="51" t="s">
        <v>28</v>
      </c>
      <c r="G852" s="51" t="s">
        <v>1972</v>
      </c>
      <c r="H852" s="51" t="s">
        <v>539</v>
      </c>
      <c r="K852" s="51" t="s">
        <v>629</v>
      </c>
      <c r="L852" s="51" t="s">
        <v>615</v>
      </c>
      <c r="M852" s="51" t="s">
        <v>616</v>
      </c>
      <c r="O852" s="51" t="s">
        <v>630</v>
      </c>
      <c r="P852" s="51" t="s">
        <v>631</v>
      </c>
      <c r="Q852" s="52">
        <v>5000</v>
      </c>
      <c r="R852" s="52">
        <v>5500</v>
      </c>
      <c r="S852" s="51" t="s">
        <v>632</v>
      </c>
      <c r="T852" s="51" t="s">
        <v>187</v>
      </c>
      <c r="U852" s="51" t="s">
        <v>508</v>
      </c>
      <c r="V852" s="51" t="s">
        <v>129</v>
      </c>
      <c r="Y852" s="49">
        <v>851</v>
      </c>
    </row>
    <row r="853" spans="1:25" x14ac:dyDescent="0.4">
      <c r="A853" s="46" t="str">
        <f>VLOOKUP(F853,M!$A$3:$B$32,2)</f>
        <v>哲学・思想・言語</v>
      </c>
      <c r="B853" s="46" t="str">
        <f>IFERROR(IF(A853="","",A853&amp;COUNTIF(A$2:A853,A853)),"")</f>
        <v>哲学・思想・言語67</v>
      </c>
      <c r="C853" s="51" t="s">
        <v>1943</v>
      </c>
      <c r="D853" s="52">
        <v>852</v>
      </c>
      <c r="F853" s="51" t="s">
        <v>28</v>
      </c>
      <c r="G853" s="51" t="s">
        <v>1972</v>
      </c>
      <c r="H853" s="51" t="s">
        <v>539</v>
      </c>
      <c r="K853" s="51" t="s">
        <v>5864</v>
      </c>
      <c r="L853" s="51" t="s">
        <v>861</v>
      </c>
      <c r="M853" s="51" t="s">
        <v>862</v>
      </c>
      <c r="O853" s="51" t="s">
        <v>5865</v>
      </c>
      <c r="P853" s="51" t="s">
        <v>5866</v>
      </c>
      <c r="Q853" s="52">
        <v>9500</v>
      </c>
      <c r="R853" s="52">
        <v>10450</v>
      </c>
      <c r="S853" s="51" t="s">
        <v>5867</v>
      </c>
      <c r="T853" s="51" t="s">
        <v>5868</v>
      </c>
      <c r="U853" s="51" t="s">
        <v>5176</v>
      </c>
      <c r="V853" s="51" t="s">
        <v>82</v>
      </c>
      <c r="Y853" s="49">
        <v>852</v>
      </c>
    </row>
    <row r="854" spans="1:25" x14ac:dyDescent="0.4">
      <c r="A854" s="46" t="str">
        <f>VLOOKUP(F854,M!$A$3:$B$32,2)</f>
        <v>哲学・思想・言語</v>
      </c>
      <c r="B854" s="46" t="str">
        <f>IFERROR(IF(A854="","",A854&amp;COUNTIF(A$2:A854,A854)),"")</f>
        <v>哲学・思想・言語68</v>
      </c>
      <c r="C854" s="51" t="s">
        <v>1943</v>
      </c>
      <c r="D854" s="52">
        <v>853</v>
      </c>
      <c r="F854" s="51" t="s">
        <v>28</v>
      </c>
      <c r="G854" s="51" t="s">
        <v>1972</v>
      </c>
      <c r="H854" s="51" t="s">
        <v>539</v>
      </c>
      <c r="K854" s="51" t="s">
        <v>5869</v>
      </c>
      <c r="L854" s="51" t="s">
        <v>637</v>
      </c>
      <c r="M854" s="51" t="s">
        <v>638</v>
      </c>
      <c r="O854" s="51" t="s">
        <v>5870</v>
      </c>
      <c r="P854" s="51" t="s">
        <v>5871</v>
      </c>
      <c r="Q854" s="52">
        <v>5500</v>
      </c>
      <c r="R854" s="52">
        <v>6050</v>
      </c>
      <c r="S854" s="51" t="s">
        <v>5872</v>
      </c>
      <c r="T854" s="51" t="s">
        <v>5540</v>
      </c>
      <c r="U854" s="51" t="s">
        <v>392</v>
      </c>
      <c r="V854" s="51" t="s">
        <v>82</v>
      </c>
      <c r="Y854" s="49">
        <v>853</v>
      </c>
    </row>
    <row r="855" spans="1:25" x14ac:dyDescent="0.4">
      <c r="A855" s="46" t="str">
        <f>VLOOKUP(F855,M!$A$3:$B$32,2)</f>
        <v>哲学・思想・言語</v>
      </c>
      <c r="B855" s="46" t="str">
        <f>IFERROR(IF(A855="","",A855&amp;COUNTIF(A$2:A855,A855)),"")</f>
        <v>哲学・思想・言語69</v>
      </c>
      <c r="C855" s="51" t="s">
        <v>1943</v>
      </c>
      <c r="D855" s="52">
        <v>854</v>
      </c>
      <c r="F855" s="51" t="s">
        <v>28</v>
      </c>
      <c r="G855" s="51" t="s">
        <v>1972</v>
      </c>
      <c r="H855" s="51" t="s">
        <v>539</v>
      </c>
      <c r="K855" s="51" t="s">
        <v>2046</v>
      </c>
      <c r="L855" s="51" t="s">
        <v>382</v>
      </c>
      <c r="M855" s="51" t="s">
        <v>383</v>
      </c>
      <c r="O855" s="51" t="s">
        <v>2047</v>
      </c>
      <c r="P855" s="51" t="s">
        <v>2048</v>
      </c>
      <c r="Q855" s="52">
        <v>20000</v>
      </c>
      <c r="R855" s="52">
        <v>22000</v>
      </c>
      <c r="S855" s="51" t="s">
        <v>2049</v>
      </c>
      <c r="T855" s="51" t="s">
        <v>1243</v>
      </c>
      <c r="U855" s="51" t="s">
        <v>2050</v>
      </c>
      <c r="Y855" s="49">
        <v>854</v>
      </c>
    </row>
    <row r="856" spans="1:25" x14ac:dyDescent="0.4">
      <c r="A856" s="46" t="str">
        <f>VLOOKUP(F856,M!$A$3:$B$32,2)</f>
        <v>哲学・思想・言語</v>
      </c>
      <c r="B856" s="46" t="str">
        <f>IFERROR(IF(A856="","",A856&amp;COUNTIF(A$2:A856,A856)),"")</f>
        <v>哲学・思想・言語70</v>
      </c>
      <c r="C856" s="51" t="s">
        <v>1943</v>
      </c>
      <c r="D856" s="52">
        <v>855</v>
      </c>
      <c r="F856" s="51" t="s">
        <v>28</v>
      </c>
      <c r="G856" s="51" t="s">
        <v>1972</v>
      </c>
      <c r="H856" s="51" t="s">
        <v>539</v>
      </c>
      <c r="K856" s="51" t="s">
        <v>2051</v>
      </c>
      <c r="L856" s="51" t="s">
        <v>382</v>
      </c>
      <c r="M856" s="51" t="s">
        <v>383</v>
      </c>
      <c r="O856" s="51" t="s">
        <v>2052</v>
      </c>
      <c r="P856" s="51" t="s">
        <v>2053</v>
      </c>
      <c r="Q856" s="52">
        <v>20000</v>
      </c>
      <c r="R856" s="52">
        <v>22000</v>
      </c>
      <c r="S856" s="51" t="s">
        <v>2054</v>
      </c>
      <c r="T856" s="51" t="s">
        <v>1336</v>
      </c>
      <c r="U856" s="51" t="s">
        <v>850</v>
      </c>
      <c r="Y856" s="49">
        <v>855</v>
      </c>
    </row>
    <row r="857" spans="1:25" x14ac:dyDescent="0.4">
      <c r="A857" s="46" t="str">
        <f>VLOOKUP(F857,M!$A$3:$B$32,2)</f>
        <v>哲学・思想・言語</v>
      </c>
      <c r="B857" s="46" t="str">
        <f>IFERROR(IF(A857="","",A857&amp;COUNTIF(A$2:A857,A857)),"")</f>
        <v>哲学・思想・言語71</v>
      </c>
      <c r="C857" s="51" t="s">
        <v>1943</v>
      </c>
      <c r="D857" s="52">
        <v>856</v>
      </c>
      <c r="F857" s="51" t="s">
        <v>28</v>
      </c>
      <c r="G857" s="51" t="s">
        <v>1972</v>
      </c>
      <c r="H857" s="51" t="s">
        <v>539</v>
      </c>
      <c r="K857" s="51" t="s">
        <v>2055</v>
      </c>
      <c r="L857" s="51" t="s">
        <v>382</v>
      </c>
      <c r="M857" s="51" t="s">
        <v>383</v>
      </c>
      <c r="O857" s="51" t="s">
        <v>2056</v>
      </c>
      <c r="P857" s="51" t="s">
        <v>2057</v>
      </c>
      <c r="Q857" s="52">
        <v>22000</v>
      </c>
      <c r="R857" s="52">
        <v>24200</v>
      </c>
      <c r="S857" s="51" t="s">
        <v>2058</v>
      </c>
      <c r="T857" s="51" t="s">
        <v>1585</v>
      </c>
      <c r="U857" s="51" t="s">
        <v>2059</v>
      </c>
      <c r="Y857" s="49">
        <v>856</v>
      </c>
    </row>
    <row r="858" spans="1:25" x14ac:dyDescent="0.4">
      <c r="A858" s="46" t="str">
        <f>VLOOKUP(F858,M!$A$3:$B$32,2)</f>
        <v>哲学・思想・言語</v>
      </c>
      <c r="B858" s="46" t="str">
        <f>IFERROR(IF(A858="","",A858&amp;COUNTIF(A$2:A858,A858)),"")</f>
        <v>哲学・思想・言語72</v>
      </c>
      <c r="C858" s="51" t="s">
        <v>1943</v>
      </c>
      <c r="D858" s="52">
        <v>857</v>
      </c>
      <c r="F858" s="51" t="s">
        <v>28</v>
      </c>
      <c r="G858" s="51" t="s">
        <v>1972</v>
      </c>
      <c r="H858" s="51" t="s">
        <v>539</v>
      </c>
      <c r="K858" s="51" t="s">
        <v>2060</v>
      </c>
      <c r="L858" s="51" t="s">
        <v>879</v>
      </c>
      <c r="M858" s="51" t="s">
        <v>880</v>
      </c>
      <c r="O858" s="51" t="s">
        <v>2061</v>
      </c>
      <c r="P858" s="51" t="s">
        <v>2062</v>
      </c>
      <c r="Q858" s="52">
        <v>8500</v>
      </c>
      <c r="R858" s="52">
        <v>9350</v>
      </c>
      <c r="S858" s="51" t="s">
        <v>2063</v>
      </c>
      <c r="T858" s="51" t="s">
        <v>2064</v>
      </c>
      <c r="U858" s="51" t="s">
        <v>2065</v>
      </c>
      <c r="Y858" s="49">
        <v>857</v>
      </c>
    </row>
    <row r="859" spans="1:25" x14ac:dyDescent="0.4">
      <c r="A859" s="46" t="str">
        <f>VLOOKUP(F859,M!$A$3:$B$32,2)</f>
        <v>哲学・思想・言語</v>
      </c>
      <c r="B859" s="46" t="str">
        <f>IFERROR(IF(A859="","",A859&amp;COUNTIF(A$2:A859,A859)),"")</f>
        <v>哲学・思想・言語73</v>
      </c>
      <c r="C859" s="51" t="s">
        <v>1943</v>
      </c>
      <c r="D859" s="52">
        <v>858</v>
      </c>
      <c r="F859" s="51" t="s">
        <v>28</v>
      </c>
      <c r="G859" s="51" t="s">
        <v>1972</v>
      </c>
      <c r="H859" s="51" t="s">
        <v>539</v>
      </c>
      <c r="K859" s="51" t="s">
        <v>5873</v>
      </c>
      <c r="L859" s="51" t="s">
        <v>890</v>
      </c>
      <c r="M859" s="51" t="s">
        <v>891</v>
      </c>
      <c r="O859" s="51" t="s">
        <v>5874</v>
      </c>
      <c r="P859" s="51" t="s">
        <v>5875</v>
      </c>
      <c r="Q859" s="52">
        <v>20000</v>
      </c>
      <c r="R859" s="52">
        <v>22000</v>
      </c>
      <c r="S859" s="51" t="s">
        <v>5876</v>
      </c>
      <c r="T859" s="51" t="s">
        <v>5392</v>
      </c>
      <c r="U859" s="51" t="s">
        <v>5877</v>
      </c>
      <c r="V859" s="51" t="s">
        <v>82</v>
      </c>
      <c r="Y859" s="49">
        <v>858</v>
      </c>
    </row>
    <row r="860" spans="1:25" x14ac:dyDescent="0.4">
      <c r="A860" s="46" t="str">
        <f>VLOOKUP(F860,M!$A$3:$B$32,2)</f>
        <v>宗教</v>
      </c>
      <c r="B860" s="46" t="str">
        <f>IFERROR(IF(A860="","",A860&amp;COUNTIF(A$2:A860,A860)),"")</f>
        <v>宗教26</v>
      </c>
      <c r="C860" s="51" t="s">
        <v>1983</v>
      </c>
      <c r="D860" s="52">
        <v>859</v>
      </c>
      <c r="F860" s="51" t="s">
        <v>30</v>
      </c>
      <c r="G860" s="51" t="s">
        <v>2067</v>
      </c>
      <c r="H860" s="51" t="s">
        <v>645</v>
      </c>
      <c r="K860" s="51" t="s">
        <v>2068</v>
      </c>
      <c r="L860" s="51" t="s">
        <v>1339</v>
      </c>
      <c r="M860" s="51" t="s">
        <v>1340</v>
      </c>
      <c r="O860" s="51" t="s">
        <v>2069</v>
      </c>
      <c r="P860" s="51" t="s">
        <v>2070</v>
      </c>
      <c r="Q860" s="52">
        <v>9000</v>
      </c>
      <c r="R860" s="52">
        <v>9900</v>
      </c>
      <c r="S860" s="51" t="s">
        <v>2071</v>
      </c>
      <c r="T860" s="51" t="s">
        <v>1368</v>
      </c>
      <c r="U860" s="51" t="s">
        <v>2072</v>
      </c>
      <c r="Y860" s="49">
        <v>859</v>
      </c>
    </row>
    <row r="861" spans="1:25" x14ac:dyDescent="0.4">
      <c r="A861" s="46" t="str">
        <f>VLOOKUP(F861,M!$A$3:$B$32,2)</f>
        <v>宗教</v>
      </c>
      <c r="B861" s="46" t="str">
        <f>IFERROR(IF(A861="","",A861&amp;COUNTIF(A$2:A861,A861)),"")</f>
        <v>宗教27</v>
      </c>
      <c r="C861" s="51" t="s">
        <v>1983</v>
      </c>
      <c r="D861" s="52">
        <v>860</v>
      </c>
      <c r="F861" s="51" t="s">
        <v>30</v>
      </c>
      <c r="G861" s="51" t="s">
        <v>2067</v>
      </c>
      <c r="H861" s="51" t="s">
        <v>645</v>
      </c>
      <c r="L861" s="51" t="s">
        <v>646</v>
      </c>
      <c r="M861" s="51" t="s">
        <v>647</v>
      </c>
      <c r="O861" s="51" t="s">
        <v>5878</v>
      </c>
      <c r="P861" s="51" t="s">
        <v>648</v>
      </c>
      <c r="Q861" s="52">
        <v>15000</v>
      </c>
      <c r="R861" s="52">
        <v>16500</v>
      </c>
      <c r="S861" s="51" t="s">
        <v>649</v>
      </c>
      <c r="T861" s="51" t="s">
        <v>116</v>
      </c>
      <c r="U861" s="51" t="s">
        <v>650</v>
      </c>
      <c r="V861" s="51" t="s">
        <v>129</v>
      </c>
      <c r="Y861" s="49">
        <v>860</v>
      </c>
    </row>
    <row r="862" spans="1:25" x14ac:dyDescent="0.4">
      <c r="A862" s="46" t="str">
        <f>VLOOKUP(F862,M!$A$3:$B$32,2)</f>
        <v>宗教</v>
      </c>
      <c r="B862" s="46" t="str">
        <f>IFERROR(IF(A862="","",A862&amp;COUNTIF(A$2:A862,A862)),"")</f>
        <v>宗教28</v>
      </c>
      <c r="C862" s="51" t="s">
        <v>1894</v>
      </c>
      <c r="D862" s="52">
        <v>861</v>
      </c>
      <c r="F862" s="55" t="s">
        <v>30</v>
      </c>
      <c r="G862" s="51" t="s">
        <v>2067</v>
      </c>
      <c r="H862" s="55" t="s">
        <v>645</v>
      </c>
      <c r="K862" s="51" t="s">
        <v>599</v>
      </c>
      <c r="L862" s="51" t="s">
        <v>600</v>
      </c>
      <c r="M862" s="51" t="s">
        <v>601</v>
      </c>
      <c r="O862" s="51" t="s">
        <v>602</v>
      </c>
      <c r="P862" s="51" t="s">
        <v>603</v>
      </c>
      <c r="Q862" s="52">
        <v>1900</v>
      </c>
      <c r="R862" s="52">
        <v>2090</v>
      </c>
      <c r="S862" s="51" t="s">
        <v>604</v>
      </c>
      <c r="T862" s="51" t="s">
        <v>173</v>
      </c>
      <c r="U862" s="51" t="s">
        <v>605</v>
      </c>
      <c r="V862" s="51" t="s">
        <v>82</v>
      </c>
      <c r="Y862" s="49">
        <v>861</v>
      </c>
    </row>
    <row r="863" spans="1:25" x14ac:dyDescent="0.4">
      <c r="A863" s="46" t="str">
        <f>VLOOKUP(F863,M!$A$3:$B$32,2)</f>
        <v>宗教</v>
      </c>
      <c r="B863" s="46" t="str">
        <f>IFERROR(IF(A863="","",A863&amp;COUNTIF(A$2:A863,A863)),"")</f>
        <v>宗教29</v>
      </c>
      <c r="C863" s="51" t="s">
        <v>1983</v>
      </c>
      <c r="D863" s="52">
        <v>862</v>
      </c>
      <c r="F863" s="51" t="s">
        <v>30</v>
      </c>
      <c r="G863" s="51" t="s">
        <v>2067</v>
      </c>
      <c r="H863" s="51" t="s">
        <v>645</v>
      </c>
      <c r="K863" s="51" t="s">
        <v>2073</v>
      </c>
      <c r="L863" s="51" t="s">
        <v>510</v>
      </c>
      <c r="M863" s="51" t="s">
        <v>511</v>
      </c>
      <c r="O863" s="51" t="s">
        <v>2074</v>
      </c>
      <c r="P863" s="51" t="s">
        <v>2075</v>
      </c>
      <c r="Q863" s="52">
        <v>4000</v>
      </c>
      <c r="R863" s="52">
        <v>4400</v>
      </c>
      <c r="S863" s="51" t="s">
        <v>2076</v>
      </c>
      <c r="T863" s="51" t="s">
        <v>1535</v>
      </c>
      <c r="U863" s="51" t="s">
        <v>1536</v>
      </c>
      <c r="Y863" s="49">
        <v>862</v>
      </c>
    </row>
    <row r="864" spans="1:25" x14ac:dyDescent="0.4">
      <c r="A864" s="46" t="str">
        <f>VLOOKUP(F864,M!$A$3:$B$32,2)</f>
        <v>宗教</v>
      </c>
      <c r="B864" s="46" t="str">
        <f>IFERROR(IF(A864="","",A864&amp;COUNTIF(A$2:A864,A864)),"")</f>
        <v>宗教30</v>
      </c>
      <c r="C864" s="51" t="s">
        <v>1983</v>
      </c>
      <c r="D864" s="52">
        <v>863</v>
      </c>
      <c r="F864" s="51" t="s">
        <v>30</v>
      </c>
      <c r="G864" s="51" t="s">
        <v>2067</v>
      </c>
      <c r="H864" s="51" t="s">
        <v>645</v>
      </c>
      <c r="K864" s="51" t="s">
        <v>2077</v>
      </c>
      <c r="L864" s="51" t="s">
        <v>510</v>
      </c>
      <c r="M864" s="51" t="s">
        <v>511</v>
      </c>
      <c r="O864" s="51" t="s">
        <v>2078</v>
      </c>
      <c r="P864" s="51" t="s">
        <v>2079</v>
      </c>
      <c r="Q864" s="52">
        <v>22000</v>
      </c>
      <c r="R864" s="52">
        <v>24200</v>
      </c>
      <c r="S864" s="51" t="s">
        <v>2080</v>
      </c>
      <c r="T864" s="51" t="s">
        <v>1312</v>
      </c>
      <c r="U864" s="51" t="s">
        <v>2081</v>
      </c>
      <c r="Y864" s="49">
        <v>863</v>
      </c>
    </row>
    <row r="865" spans="1:25" x14ac:dyDescent="0.4">
      <c r="A865" s="46" t="str">
        <f>VLOOKUP(F865,M!$A$3:$B$32,2)</f>
        <v>宗教</v>
      </c>
      <c r="B865" s="46" t="str">
        <f>IFERROR(IF(A865="","",A865&amp;COUNTIF(A$2:A865,A865)),"")</f>
        <v>宗教31</v>
      </c>
      <c r="C865" s="51" t="s">
        <v>1983</v>
      </c>
      <c r="D865" s="52">
        <v>864</v>
      </c>
      <c r="F865" s="51" t="s">
        <v>30</v>
      </c>
      <c r="G865" s="51" t="s">
        <v>2067</v>
      </c>
      <c r="H865" s="51" t="s">
        <v>645</v>
      </c>
      <c r="K865" s="51" t="s">
        <v>652</v>
      </c>
      <c r="L865" s="51" t="s">
        <v>309</v>
      </c>
      <c r="M865" s="51" t="s">
        <v>310</v>
      </c>
      <c r="O865" s="51" t="s">
        <v>653</v>
      </c>
      <c r="P865" s="51" t="s">
        <v>654</v>
      </c>
      <c r="Q865" s="52">
        <v>3800</v>
      </c>
      <c r="R865" s="52">
        <v>4180</v>
      </c>
      <c r="S865" s="51" t="s">
        <v>655</v>
      </c>
      <c r="T865" s="51" t="s">
        <v>116</v>
      </c>
      <c r="U865" s="51" t="s">
        <v>656</v>
      </c>
      <c r="V865" s="51" t="s">
        <v>82</v>
      </c>
      <c r="Y865" s="49">
        <v>864</v>
      </c>
    </row>
    <row r="866" spans="1:25" x14ac:dyDescent="0.4">
      <c r="A866" s="46" t="str">
        <f>VLOOKUP(F866,M!$A$3:$B$32,2)</f>
        <v>宗教</v>
      </c>
      <c r="B866" s="46" t="str">
        <f>IFERROR(IF(A866="","",A866&amp;COUNTIF(A$2:A866,A866)),"")</f>
        <v>宗教32</v>
      </c>
      <c r="C866" s="51" t="s">
        <v>1983</v>
      </c>
      <c r="D866" s="52">
        <v>865</v>
      </c>
      <c r="F866" s="51" t="s">
        <v>30</v>
      </c>
      <c r="G866" s="51" t="s">
        <v>2067</v>
      </c>
      <c r="H866" s="51" t="s">
        <v>645</v>
      </c>
      <c r="K866" s="51" t="s">
        <v>2082</v>
      </c>
      <c r="L866" s="51" t="s">
        <v>845</v>
      </c>
      <c r="M866" s="51" t="s">
        <v>846</v>
      </c>
      <c r="O866" s="51" t="s">
        <v>2083</v>
      </c>
      <c r="P866" s="51" t="s">
        <v>2084</v>
      </c>
      <c r="Q866" s="52">
        <v>9000</v>
      </c>
      <c r="R866" s="52">
        <v>9900</v>
      </c>
      <c r="S866" s="51" t="s">
        <v>2085</v>
      </c>
      <c r="T866" s="51" t="s">
        <v>1369</v>
      </c>
      <c r="U866" s="51" t="s">
        <v>2086</v>
      </c>
      <c r="V866" s="51" t="s">
        <v>82</v>
      </c>
      <c r="Y866" s="49">
        <v>865</v>
      </c>
    </row>
    <row r="867" spans="1:25" x14ac:dyDescent="0.4">
      <c r="A867" s="46" t="str">
        <f>VLOOKUP(F867,M!$A$3:$B$32,2)</f>
        <v>宗教</v>
      </c>
      <c r="B867" s="46" t="str">
        <f>IFERROR(IF(A867="","",A867&amp;COUNTIF(A$2:A867,A867)),"")</f>
        <v>宗教33</v>
      </c>
      <c r="C867" s="51" t="s">
        <v>1983</v>
      </c>
      <c r="D867" s="52">
        <v>866</v>
      </c>
      <c r="F867" s="51" t="s">
        <v>30</v>
      </c>
      <c r="G867" s="51" t="s">
        <v>2067</v>
      </c>
      <c r="H867" s="51" t="s">
        <v>645</v>
      </c>
      <c r="K867" s="51" t="s">
        <v>5879</v>
      </c>
      <c r="L867" s="51" t="s">
        <v>659</v>
      </c>
      <c r="M867" s="51" t="s">
        <v>660</v>
      </c>
      <c r="O867" s="51" t="s">
        <v>5880</v>
      </c>
      <c r="P867" s="51" t="s">
        <v>4033</v>
      </c>
      <c r="Q867" s="52">
        <v>3500</v>
      </c>
      <c r="R867" s="52">
        <v>3850</v>
      </c>
      <c r="S867" s="51" t="s">
        <v>5881</v>
      </c>
      <c r="T867" s="51" t="s">
        <v>224</v>
      </c>
      <c r="U867" s="51" t="s">
        <v>5882</v>
      </c>
      <c r="V867" s="51" t="s">
        <v>129</v>
      </c>
      <c r="Y867" s="49">
        <v>866</v>
      </c>
    </row>
    <row r="868" spans="1:25" x14ac:dyDescent="0.4">
      <c r="A868" s="46" t="str">
        <f>VLOOKUP(F868,M!$A$3:$B$32,2)</f>
        <v>宗教</v>
      </c>
      <c r="B868" s="46" t="str">
        <f>IFERROR(IF(A868="","",A868&amp;COUNTIF(A$2:A868,A868)),"")</f>
        <v>宗教34</v>
      </c>
      <c r="C868" s="51" t="s">
        <v>1983</v>
      </c>
      <c r="D868" s="52">
        <v>867</v>
      </c>
      <c r="F868" s="51" t="s">
        <v>30</v>
      </c>
      <c r="G868" s="51" t="s">
        <v>2067</v>
      </c>
      <c r="H868" s="51" t="s">
        <v>645</v>
      </c>
      <c r="K868" s="51" t="s">
        <v>5883</v>
      </c>
      <c r="L868" s="51" t="s">
        <v>659</v>
      </c>
      <c r="M868" s="51" t="s">
        <v>660</v>
      </c>
      <c r="O868" s="51" t="s">
        <v>5884</v>
      </c>
      <c r="P868" s="51" t="s">
        <v>5885</v>
      </c>
      <c r="Q868" s="52">
        <v>2500</v>
      </c>
      <c r="R868" s="52">
        <v>2750</v>
      </c>
      <c r="S868" s="51" t="s">
        <v>5886</v>
      </c>
      <c r="T868" s="51" t="s">
        <v>127</v>
      </c>
      <c r="U868" s="51" t="s">
        <v>5887</v>
      </c>
      <c r="V868" s="51" t="s">
        <v>129</v>
      </c>
      <c r="Y868" s="49">
        <v>867</v>
      </c>
    </row>
    <row r="869" spans="1:25" x14ac:dyDescent="0.4">
      <c r="A869" s="46" t="str">
        <f>VLOOKUP(F869,M!$A$3:$B$32,2)</f>
        <v>宗教</v>
      </c>
      <c r="B869" s="46" t="str">
        <f>IFERROR(IF(A869="","",A869&amp;COUNTIF(A$2:A869,A869)),"")</f>
        <v>宗教35</v>
      </c>
      <c r="C869" s="51" t="s">
        <v>1983</v>
      </c>
      <c r="D869" s="52">
        <v>868</v>
      </c>
      <c r="F869" s="51" t="s">
        <v>30</v>
      </c>
      <c r="G869" s="51" t="s">
        <v>2067</v>
      </c>
      <c r="H869" s="51" t="s">
        <v>645</v>
      </c>
      <c r="K869" s="51" t="s">
        <v>5888</v>
      </c>
      <c r="L869" s="51" t="s">
        <v>659</v>
      </c>
      <c r="M869" s="51" t="s">
        <v>660</v>
      </c>
      <c r="O869" s="51" t="s">
        <v>5889</v>
      </c>
      <c r="P869" s="51" t="s">
        <v>5890</v>
      </c>
      <c r="Q869" s="52">
        <v>12000</v>
      </c>
      <c r="R869" s="52">
        <v>13200</v>
      </c>
      <c r="S869" s="51" t="s">
        <v>5891</v>
      </c>
      <c r="T869" s="51" t="s">
        <v>127</v>
      </c>
      <c r="U869" s="51" t="s">
        <v>1575</v>
      </c>
      <c r="V869" s="51" t="s">
        <v>82</v>
      </c>
      <c r="Y869" s="49">
        <v>868</v>
      </c>
    </row>
    <row r="870" spans="1:25" x14ac:dyDescent="0.4">
      <c r="A870" s="46" t="str">
        <f>VLOOKUP(F870,M!$A$3:$B$32,2)</f>
        <v>宗教</v>
      </c>
      <c r="B870" s="46" t="str">
        <f>IFERROR(IF(A870="","",A870&amp;COUNTIF(A$2:A870,A870)),"")</f>
        <v>宗教36</v>
      </c>
      <c r="C870" s="51" t="s">
        <v>1983</v>
      </c>
      <c r="D870" s="52">
        <v>869</v>
      </c>
      <c r="F870" s="51" t="s">
        <v>30</v>
      </c>
      <c r="G870" s="51" t="s">
        <v>2067</v>
      </c>
      <c r="H870" s="51" t="s">
        <v>645</v>
      </c>
      <c r="K870" s="51" t="s">
        <v>5892</v>
      </c>
      <c r="L870" s="51" t="s">
        <v>659</v>
      </c>
      <c r="M870" s="51" t="s">
        <v>660</v>
      </c>
      <c r="O870" s="51" t="s">
        <v>5893</v>
      </c>
      <c r="P870" s="51" t="s">
        <v>5894</v>
      </c>
      <c r="Q870" s="52">
        <v>2800</v>
      </c>
      <c r="R870" s="52">
        <v>3080</v>
      </c>
      <c r="S870" s="51" t="s">
        <v>5895</v>
      </c>
      <c r="T870" s="51" t="s">
        <v>127</v>
      </c>
      <c r="U870" s="51" t="s">
        <v>507</v>
      </c>
      <c r="V870" s="51" t="s">
        <v>82</v>
      </c>
      <c r="Y870" s="49">
        <v>869</v>
      </c>
    </row>
    <row r="871" spans="1:25" x14ac:dyDescent="0.4">
      <c r="A871" s="46" t="str">
        <f>VLOOKUP(F871,M!$A$3:$B$32,2)</f>
        <v>宗教</v>
      </c>
      <c r="B871" s="46" t="str">
        <f>IFERROR(IF(A871="","",A871&amp;COUNTIF(A$2:A871,A871)),"")</f>
        <v>宗教37</v>
      </c>
      <c r="C871" s="51" t="s">
        <v>1983</v>
      </c>
      <c r="D871" s="52">
        <v>870</v>
      </c>
      <c r="F871" s="51" t="s">
        <v>30</v>
      </c>
      <c r="G871" s="51" t="s">
        <v>2067</v>
      </c>
      <c r="H871" s="51" t="s">
        <v>645</v>
      </c>
      <c r="K871" s="51" t="s">
        <v>5896</v>
      </c>
      <c r="L871" s="51" t="s">
        <v>659</v>
      </c>
      <c r="M871" s="51" t="s">
        <v>660</v>
      </c>
      <c r="O871" s="51" t="s">
        <v>5897</v>
      </c>
      <c r="P871" s="51" t="s">
        <v>5898</v>
      </c>
      <c r="Q871" s="52">
        <v>20000</v>
      </c>
      <c r="R871" s="52">
        <v>22000</v>
      </c>
      <c r="S871" s="51" t="s">
        <v>5899</v>
      </c>
      <c r="T871" s="51" t="s">
        <v>127</v>
      </c>
      <c r="U871" s="51" t="s">
        <v>5900</v>
      </c>
      <c r="V871" s="51" t="s">
        <v>82</v>
      </c>
      <c r="Y871" s="49">
        <v>870</v>
      </c>
    </row>
    <row r="872" spans="1:25" x14ac:dyDescent="0.4">
      <c r="A872" s="46" t="str">
        <f>VLOOKUP(F872,M!$A$3:$B$32,2)</f>
        <v>宗教</v>
      </c>
      <c r="B872" s="46" t="str">
        <f>IFERROR(IF(A872="","",A872&amp;COUNTIF(A$2:A872,A872)),"")</f>
        <v>宗教38</v>
      </c>
      <c r="C872" s="51" t="s">
        <v>1983</v>
      </c>
      <c r="D872" s="52">
        <v>871</v>
      </c>
      <c r="F872" s="51" t="s">
        <v>30</v>
      </c>
      <c r="G872" s="51" t="s">
        <v>2067</v>
      </c>
      <c r="H872" s="51" t="s">
        <v>645</v>
      </c>
      <c r="K872" s="51" t="s">
        <v>5901</v>
      </c>
      <c r="L872" s="51" t="s">
        <v>382</v>
      </c>
      <c r="M872" s="51" t="s">
        <v>383</v>
      </c>
      <c r="O872" s="51" t="s">
        <v>5902</v>
      </c>
      <c r="P872" s="51" t="s">
        <v>5903</v>
      </c>
      <c r="Q872" s="52">
        <v>24000</v>
      </c>
      <c r="R872" s="52">
        <v>26400</v>
      </c>
      <c r="S872" s="51" t="s">
        <v>5904</v>
      </c>
      <c r="T872" s="51" t="s">
        <v>97</v>
      </c>
      <c r="U872" s="51" t="s">
        <v>2094</v>
      </c>
      <c r="V872" s="51" t="s">
        <v>82</v>
      </c>
      <c r="Y872" s="49">
        <v>871</v>
      </c>
    </row>
    <row r="873" spans="1:25" x14ac:dyDescent="0.4">
      <c r="A873" s="46" t="str">
        <f>VLOOKUP(F873,M!$A$3:$B$32,2)</f>
        <v>宗教</v>
      </c>
      <c r="B873" s="46" t="str">
        <f>IFERROR(IF(A873="","",A873&amp;COUNTIF(A$2:A873,A873)),"")</f>
        <v>宗教39</v>
      </c>
      <c r="C873" s="51" t="s">
        <v>1983</v>
      </c>
      <c r="D873" s="52">
        <v>872</v>
      </c>
      <c r="F873" s="51" t="s">
        <v>30</v>
      </c>
      <c r="G873" s="51" t="s">
        <v>2067</v>
      </c>
      <c r="H873" s="51" t="s">
        <v>645</v>
      </c>
      <c r="K873" s="51" t="s">
        <v>2090</v>
      </c>
      <c r="L873" s="51" t="s">
        <v>382</v>
      </c>
      <c r="M873" s="51" t="s">
        <v>383</v>
      </c>
      <c r="O873" s="51" t="s">
        <v>2091</v>
      </c>
      <c r="P873" s="51" t="s">
        <v>2092</v>
      </c>
      <c r="Q873" s="52">
        <v>27000</v>
      </c>
      <c r="R873" s="52">
        <v>29700</v>
      </c>
      <c r="S873" s="51" t="s">
        <v>2093</v>
      </c>
      <c r="T873" s="51" t="s">
        <v>1243</v>
      </c>
      <c r="U873" s="51" t="s">
        <v>2094</v>
      </c>
      <c r="Y873" s="49">
        <v>872</v>
      </c>
    </row>
    <row r="874" spans="1:25" x14ac:dyDescent="0.4">
      <c r="A874" s="46" t="str">
        <f>VLOOKUP(F874,M!$A$3:$B$32,2)</f>
        <v>宗教</v>
      </c>
      <c r="B874" s="46" t="str">
        <f>IFERROR(IF(A874="","",A874&amp;COUNTIF(A$2:A874,A874)),"")</f>
        <v>宗教40</v>
      </c>
      <c r="C874" s="51" t="s">
        <v>1983</v>
      </c>
      <c r="D874" s="52">
        <v>873</v>
      </c>
      <c r="F874" s="51" t="s">
        <v>30</v>
      </c>
      <c r="G874" s="51" t="s">
        <v>2067</v>
      </c>
      <c r="H874" s="51" t="s">
        <v>645</v>
      </c>
      <c r="K874" s="51" t="s">
        <v>2095</v>
      </c>
      <c r="L874" s="51" t="s">
        <v>382</v>
      </c>
      <c r="M874" s="51" t="s">
        <v>383</v>
      </c>
      <c r="O874" s="51" t="s">
        <v>2096</v>
      </c>
      <c r="P874" s="51" t="s">
        <v>2097</v>
      </c>
      <c r="Q874" s="52">
        <v>22000</v>
      </c>
      <c r="R874" s="52">
        <v>24200</v>
      </c>
      <c r="S874" s="51" t="s">
        <v>2098</v>
      </c>
      <c r="T874" s="51" t="s">
        <v>1792</v>
      </c>
      <c r="U874" s="51" t="s">
        <v>2099</v>
      </c>
      <c r="Y874" s="49">
        <v>873</v>
      </c>
    </row>
    <row r="875" spans="1:25" x14ac:dyDescent="0.4">
      <c r="A875" s="46" t="str">
        <f>VLOOKUP(F875,M!$A$3:$B$32,2)</f>
        <v>宗教</v>
      </c>
      <c r="B875" s="46" t="str">
        <f>IFERROR(IF(A875="","",A875&amp;COUNTIF(A$2:A875,A875)),"")</f>
        <v>宗教41</v>
      </c>
      <c r="C875" s="51" t="s">
        <v>1983</v>
      </c>
      <c r="D875" s="52">
        <v>874</v>
      </c>
      <c r="F875" s="51" t="s">
        <v>30</v>
      </c>
      <c r="G875" s="51" t="s">
        <v>2067</v>
      </c>
      <c r="H875" s="51" t="s">
        <v>645</v>
      </c>
      <c r="K875" s="51" t="s">
        <v>2100</v>
      </c>
      <c r="L875" s="51" t="s">
        <v>382</v>
      </c>
      <c r="M875" s="51" t="s">
        <v>383</v>
      </c>
      <c r="O875" s="51" t="s">
        <v>2101</v>
      </c>
      <c r="P875" s="51" t="s">
        <v>2102</v>
      </c>
      <c r="Q875" s="52">
        <v>24000</v>
      </c>
      <c r="R875" s="52">
        <v>26400</v>
      </c>
      <c r="S875" s="51" t="s">
        <v>2103</v>
      </c>
      <c r="T875" s="51" t="s">
        <v>1582</v>
      </c>
      <c r="U875" s="51" t="s">
        <v>2104</v>
      </c>
      <c r="Y875" s="49">
        <v>874</v>
      </c>
    </row>
    <row r="876" spans="1:25" x14ac:dyDescent="0.4">
      <c r="A876" s="46" t="str">
        <f>VLOOKUP(F876,M!$A$3:$B$32,2)</f>
        <v>心理</v>
      </c>
      <c r="B876" s="46" t="str">
        <f>IFERROR(IF(A876="","",A876&amp;COUNTIF(A$2:A876,A876)),"")</f>
        <v>心理22</v>
      </c>
      <c r="C876" s="51" t="s">
        <v>2019</v>
      </c>
      <c r="D876" s="52">
        <v>875</v>
      </c>
      <c r="F876" s="51" t="s">
        <v>32</v>
      </c>
      <c r="G876" s="51" t="s">
        <v>2105</v>
      </c>
      <c r="H876" s="51" t="s">
        <v>665</v>
      </c>
      <c r="K876" s="51" t="s">
        <v>666</v>
      </c>
      <c r="L876" s="51" t="s">
        <v>540</v>
      </c>
      <c r="M876" s="51" t="s">
        <v>541</v>
      </c>
      <c r="O876" s="51" t="s">
        <v>667</v>
      </c>
      <c r="P876" s="51" t="s">
        <v>668</v>
      </c>
      <c r="Q876" s="52">
        <v>20000</v>
      </c>
      <c r="R876" s="52">
        <v>22000</v>
      </c>
      <c r="S876" s="51" t="s">
        <v>669</v>
      </c>
      <c r="T876" s="51" t="s">
        <v>127</v>
      </c>
      <c r="U876" s="51" t="s">
        <v>670</v>
      </c>
      <c r="V876" s="51" t="s">
        <v>82</v>
      </c>
      <c r="Y876" s="49">
        <v>875</v>
      </c>
    </row>
    <row r="877" spans="1:25" x14ac:dyDescent="0.4">
      <c r="A877" s="46" t="str">
        <f>VLOOKUP(F877,M!$A$3:$B$32,2)</f>
        <v>心理</v>
      </c>
      <c r="B877" s="46" t="str">
        <f>IFERROR(IF(A877="","",A877&amp;COUNTIF(A$2:A877,A877)),"")</f>
        <v>心理23</v>
      </c>
      <c r="C877" s="51" t="s">
        <v>2019</v>
      </c>
      <c r="D877" s="52">
        <v>876</v>
      </c>
      <c r="F877" s="51" t="s">
        <v>32</v>
      </c>
      <c r="G877" s="51" t="s">
        <v>2105</v>
      </c>
      <c r="H877" s="51" t="s">
        <v>665</v>
      </c>
      <c r="K877" s="51" t="s">
        <v>677</v>
      </c>
      <c r="L877" s="51" t="s">
        <v>87</v>
      </c>
      <c r="M877" s="51" t="s">
        <v>88</v>
      </c>
      <c r="O877" s="51" t="s">
        <v>678</v>
      </c>
      <c r="P877" s="51" t="s">
        <v>679</v>
      </c>
      <c r="Q877" s="52">
        <v>8000</v>
      </c>
      <c r="R877" s="52">
        <v>8800</v>
      </c>
      <c r="S877" s="51" t="s">
        <v>680</v>
      </c>
      <c r="T877" s="51" t="s">
        <v>92</v>
      </c>
      <c r="U877" s="51" t="s">
        <v>642</v>
      </c>
      <c r="V877" s="51" t="s">
        <v>82</v>
      </c>
      <c r="Y877" s="49">
        <v>876</v>
      </c>
    </row>
    <row r="878" spans="1:25" x14ac:dyDescent="0.4">
      <c r="A878" s="46" t="str">
        <f>VLOOKUP(F878,M!$A$3:$B$32,2)</f>
        <v>心理</v>
      </c>
      <c r="B878" s="46" t="str">
        <f>IFERROR(IF(A878="","",A878&amp;COUNTIF(A$2:A878,A878)),"")</f>
        <v>心理24</v>
      </c>
      <c r="C878" s="51" t="s">
        <v>2019</v>
      </c>
      <c r="D878" s="52">
        <v>877</v>
      </c>
      <c r="F878" s="51" t="s">
        <v>32</v>
      </c>
      <c r="G878" s="51" t="s">
        <v>2105</v>
      </c>
      <c r="H878" s="51" t="s">
        <v>665</v>
      </c>
      <c r="K878" s="51" t="s">
        <v>5905</v>
      </c>
      <c r="L878" s="51" t="s">
        <v>549</v>
      </c>
      <c r="M878" s="51" t="s">
        <v>550</v>
      </c>
      <c r="O878" s="51" t="s">
        <v>5906</v>
      </c>
      <c r="P878" s="51" t="s">
        <v>5907</v>
      </c>
      <c r="Q878" s="52">
        <v>3200</v>
      </c>
      <c r="R878" s="52">
        <v>3520</v>
      </c>
      <c r="S878" s="51" t="s">
        <v>5908</v>
      </c>
      <c r="T878" s="51" t="s">
        <v>5540</v>
      </c>
      <c r="U878" s="51" t="s">
        <v>923</v>
      </c>
      <c r="V878" s="51" t="s">
        <v>82</v>
      </c>
      <c r="Y878" s="49">
        <v>877</v>
      </c>
    </row>
    <row r="879" spans="1:25" x14ac:dyDescent="0.4">
      <c r="A879" s="46" t="str">
        <f>VLOOKUP(F879,M!$A$3:$B$32,2)</f>
        <v>心理</v>
      </c>
      <c r="B879" s="46" t="str">
        <f>IFERROR(IF(A879="","",A879&amp;COUNTIF(A$2:A879,A879)),"")</f>
        <v>心理25</v>
      </c>
      <c r="C879" s="51" t="s">
        <v>2019</v>
      </c>
      <c r="D879" s="52">
        <v>878</v>
      </c>
      <c r="F879" s="51" t="s">
        <v>32</v>
      </c>
      <c r="G879" s="51" t="s">
        <v>2105</v>
      </c>
      <c r="H879" s="51" t="s">
        <v>665</v>
      </c>
      <c r="K879" s="51" t="s">
        <v>5909</v>
      </c>
      <c r="L879" s="51" t="s">
        <v>549</v>
      </c>
      <c r="M879" s="51" t="s">
        <v>550</v>
      </c>
      <c r="O879" s="51" t="s">
        <v>5910</v>
      </c>
      <c r="P879" s="51" t="s">
        <v>5911</v>
      </c>
      <c r="Q879" s="52">
        <v>2800</v>
      </c>
      <c r="R879" s="52">
        <v>3080</v>
      </c>
      <c r="S879" s="51" t="s">
        <v>5912</v>
      </c>
      <c r="T879" s="51" t="s">
        <v>5540</v>
      </c>
      <c r="U879" s="51" t="s">
        <v>3670</v>
      </c>
      <c r="V879" s="51" t="s">
        <v>82</v>
      </c>
      <c r="Y879" s="49">
        <v>878</v>
      </c>
    </row>
    <row r="880" spans="1:25" x14ac:dyDescent="0.4">
      <c r="A880" s="46" t="str">
        <f>VLOOKUP(F880,M!$A$3:$B$32,2)</f>
        <v>心理</v>
      </c>
      <c r="B880" s="46" t="str">
        <f>IFERROR(IF(A880="","",A880&amp;COUNTIF(A$2:A880,A880)),"")</f>
        <v>心理26</v>
      </c>
      <c r="C880" s="51" t="s">
        <v>2019</v>
      </c>
      <c r="D880" s="52">
        <v>879</v>
      </c>
      <c r="F880" s="51" t="s">
        <v>32</v>
      </c>
      <c r="G880" s="51" t="s">
        <v>2105</v>
      </c>
      <c r="H880" s="51" t="s">
        <v>665</v>
      </c>
      <c r="K880" s="51" t="s">
        <v>681</v>
      </c>
      <c r="L880" s="51" t="s">
        <v>549</v>
      </c>
      <c r="M880" s="51" t="s">
        <v>550</v>
      </c>
      <c r="O880" s="51" t="s">
        <v>682</v>
      </c>
      <c r="P880" s="51" t="s">
        <v>683</v>
      </c>
      <c r="Q880" s="52">
        <v>5400</v>
      </c>
      <c r="R880" s="52">
        <v>5940</v>
      </c>
      <c r="S880" s="51" t="s">
        <v>684</v>
      </c>
      <c r="T880" s="51" t="s">
        <v>110</v>
      </c>
      <c r="U880" s="51" t="s">
        <v>685</v>
      </c>
      <c r="V880" s="51" t="s">
        <v>82</v>
      </c>
      <c r="Y880" s="49">
        <v>879</v>
      </c>
    </row>
    <row r="881" spans="1:25" x14ac:dyDescent="0.4">
      <c r="A881" s="46" t="str">
        <f>VLOOKUP(F881,M!$A$3:$B$32,2)</f>
        <v>心理</v>
      </c>
      <c r="B881" s="46" t="str">
        <f>IFERROR(IF(A881="","",A881&amp;COUNTIF(A$2:A881,A881)),"")</f>
        <v>心理27</v>
      </c>
      <c r="C881" s="51" t="s">
        <v>2019</v>
      </c>
      <c r="D881" s="52">
        <v>880</v>
      </c>
      <c r="F881" s="51" t="s">
        <v>32</v>
      </c>
      <c r="G881" s="51" t="s">
        <v>2105</v>
      </c>
      <c r="H881" s="51" t="s">
        <v>665</v>
      </c>
      <c r="K881" s="51" t="s">
        <v>686</v>
      </c>
      <c r="L881" s="51" t="s">
        <v>549</v>
      </c>
      <c r="M881" s="51" t="s">
        <v>550</v>
      </c>
      <c r="O881" s="51" t="s">
        <v>687</v>
      </c>
      <c r="P881" s="51" t="s">
        <v>688</v>
      </c>
      <c r="Q881" s="52">
        <v>5400</v>
      </c>
      <c r="R881" s="52">
        <v>5940</v>
      </c>
      <c r="S881" s="51" t="s">
        <v>689</v>
      </c>
      <c r="T881" s="51" t="s">
        <v>148</v>
      </c>
      <c r="U881" s="51" t="s">
        <v>690</v>
      </c>
      <c r="V881" s="51" t="s">
        <v>82</v>
      </c>
      <c r="Y881" s="49">
        <v>880</v>
      </c>
    </row>
    <row r="882" spans="1:25" x14ac:dyDescent="0.4">
      <c r="A882" s="46" t="str">
        <f>VLOOKUP(F882,M!$A$3:$B$32,2)</f>
        <v>心理</v>
      </c>
      <c r="B882" s="46" t="str">
        <f>IFERROR(IF(A882="","",A882&amp;COUNTIF(A$2:A882,A882)),"")</f>
        <v>心理28</v>
      </c>
      <c r="C882" s="51" t="s">
        <v>2019</v>
      </c>
      <c r="D882" s="52">
        <v>881</v>
      </c>
      <c r="F882" s="51" t="s">
        <v>32</v>
      </c>
      <c r="G882" s="51" t="s">
        <v>2105</v>
      </c>
      <c r="H882" s="51" t="s">
        <v>665</v>
      </c>
      <c r="K882" s="51" t="s">
        <v>691</v>
      </c>
      <c r="L882" s="51" t="s">
        <v>549</v>
      </c>
      <c r="M882" s="51" t="s">
        <v>550</v>
      </c>
      <c r="O882" s="51" t="s">
        <v>692</v>
      </c>
      <c r="P882" s="51" t="s">
        <v>693</v>
      </c>
      <c r="Q882" s="52">
        <v>4200</v>
      </c>
      <c r="R882" s="52">
        <v>4620</v>
      </c>
      <c r="S882" s="51" t="s">
        <v>694</v>
      </c>
      <c r="T882" s="51" t="s">
        <v>127</v>
      </c>
      <c r="U882" s="51" t="s">
        <v>695</v>
      </c>
      <c r="V882" s="51" t="s">
        <v>82</v>
      </c>
      <c r="Y882" s="49">
        <v>881</v>
      </c>
    </row>
    <row r="883" spans="1:25" x14ac:dyDescent="0.4">
      <c r="A883" s="46" t="str">
        <f>VLOOKUP(F883,M!$A$3:$B$32,2)</f>
        <v>心理</v>
      </c>
      <c r="B883" s="46" t="str">
        <f>IFERROR(IF(A883="","",A883&amp;COUNTIF(A$2:A883,A883)),"")</f>
        <v>心理29</v>
      </c>
      <c r="C883" s="51" t="s">
        <v>2019</v>
      </c>
      <c r="D883" s="52">
        <v>882</v>
      </c>
      <c r="F883" s="51" t="s">
        <v>32</v>
      </c>
      <c r="G883" s="51" t="s">
        <v>2105</v>
      </c>
      <c r="H883" s="51" t="s">
        <v>665</v>
      </c>
      <c r="K883" s="51" t="s">
        <v>2112</v>
      </c>
      <c r="L883" s="51" t="s">
        <v>549</v>
      </c>
      <c r="M883" s="51" t="s">
        <v>550</v>
      </c>
      <c r="O883" s="51" t="s">
        <v>2113</v>
      </c>
      <c r="P883" s="51" t="s">
        <v>2114</v>
      </c>
      <c r="Q883" s="52">
        <v>4200</v>
      </c>
      <c r="R883" s="52">
        <v>4620</v>
      </c>
      <c r="S883" s="51" t="s">
        <v>2115</v>
      </c>
      <c r="T883" s="51" t="s">
        <v>1245</v>
      </c>
      <c r="U883" s="51" t="s">
        <v>2116</v>
      </c>
      <c r="Y883" s="49">
        <v>882</v>
      </c>
    </row>
    <row r="884" spans="1:25" x14ac:dyDescent="0.4">
      <c r="A884" s="46" t="str">
        <f>VLOOKUP(F884,M!$A$3:$B$32,2)</f>
        <v>心理</v>
      </c>
      <c r="B884" s="46" t="str">
        <f>IFERROR(IF(A884="","",A884&amp;COUNTIF(A$2:A884,A884)),"")</f>
        <v>心理30</v>
      </c>
      <c r="C884" s="51" t="s">
        <v>2019</v>
      </c>
      <c r="D884" s="52">
        <v>883</v>
      </c>
      <c r="F884" s="51" t="s">
        <v>32</v>
      </c>
      <c r="G884" s="51" t="s">
        <v>2105</v>
      </c>
      <c r="H884" s="51" t="s">
        <v>665</v>
      </c>
      <c r="K884" s="51" t="s">
        <v>2117</v>
      </c>
      <c r="L884" s="51" t="s">
        <v>549</v>
      </c>
      <c r="M884" s="51" t="s">
        <v>550</v>
      </c>
      <c r="O884" s="51" t="s">
        <v>2118</v>
      </c>
      <c r="P884" s="51" t="s">
        <v>2119</v>
      </c>
      <c r="Q884" s="52">
        <v>7200</v>
      </c>
      <c r="R884" s="52">
        <v>7920</v>
      </c>
      <c r="S884" s="51" t="s">
        <v>2120</v>
      </c>
      <c r="T884" s="51" t="s">
        <v>1695</v>
      </c>
      <c r="U884" s="51" t="s">
        <v>2121</v>
      </c>
      <c r="Y884" s="49">
        <v>883</v>
      </c>
    </row>
    <row r="885" spans="1:25" x14ac:dyDescent="0.4">
      <c r="A885" s="46" t="str">
        <f>VLOOKUP(F885,M!$A$3:$B$32,2)</f>
        <v>心理</v>
      </c>
      <c r="B885" s="46" t="str">
        <f>IFERROR(IF(A885="","",A885&amp;COUNTIF(A$2:A885,A885)),"")</f>
        <v>心理31</v>
      </c>
      <c r="C885" s="51" t="s">
        <v>2019</v>
      </c>
      <c r="D885" s="52">
        <v>884</v>
      </c>
      <c r="F885" s="51" t="s">
        <v>32</v>
      </c>
      <c r="G885" s="51" t="s">
        <v>2105</v>
      </c>
      <c r="H885" s="51" t="s">
        <v>665</v>
      </c>
      <c r="K885" s="51" t="s">
        <v>2123</v>
      </c>
      <c r="L885" s="51" t="s">
        <v>549</v>
      </c>
      <c r="M885" s="51" t="s">
        <v>550</v>
      </c>
      <c r="O885" s="51" t="s">
        <v>2124</v>
      </c>
      <c r="P885" s="51" t="s">
        <v>2125</v>
      </c>
      <c r="Q885" s="52">
        <v>5600</v>
      </c>
      <c r="R885" s="52">
        <v>6160</v>
      </c>
      <c r="S885" s="51" t="s">
        <v>2126</v>
      </c>
      <c r="T885" s="51" t="s">
        <v>1348</v>
      </c>
      <c r="U885" s="51" t="s">
        <v>2127</v>
      </c>
      <c r="Y885" s="49">
        <v>884</v>
      </c>
    </row>
    <row r="886" spans="1:25" x14ac:dyDescent="0.4">
      <c r="A886" s="46" t="str">
        <f>VLOOKUP(F886,M!$A$3:$B$32,2)</f>
        <v>心理</v>
      </c>
      <c r="B886" s="46" t="str">
        <f>IFERROR(IF(A886="","",A886&amp;COUNTIF(A$2:A886,A886)),"")</f>
        <v>心理32</v>
      </c>
      <c r="C886" s="51" t="s">
        <v>2019</v>
      </c>
      <c r="D886" s="52">
        <v>885</v>
      </c>
      <c r="F886" s="51" t="s">
        <v>32</v>
      </c>
      <c r="G886" s="51" t="s">
        <v>2105</v>
      </c>
      <c r="H886" s="51" t="s">
        <v>665</v>
      </c>
      <c r="K886" s="51" t="s">
        <v>2128</v>
      </c>
      <c r="L886" s="51" t="s">
        <v>549</v>
      </c>
      <c r="M886" s="51" t="s">
        <v>550</v>
      </c>
      <c r="O886" s="51" t="s">
        <v>2129</v>
      </c>
      <c r="P886" s="51" t="s">
        <v>2130</v>
      </c>
      <c r="Q886" s="52">
        <v>5800</v>
      </c>
      <c r="R886" s="52">
        <v>6380</v>
      </c>
      <c r="S886" s="51" t="s">
        <v>2131</v>
      </c>
      <c r="T886" s="51" t="s">
        <v>1836</v>
      </c>
      <c r="U886" s="51" t="s">
        <v>2132</v>
      </c>
      <c r="Y886" s="49">
        <v>885</v>
      </c>
    </row>
    <row r="887" spans="1:25" x14ac:dyDescent="0.4">
      <c r="A887" s="46" t="str">
        <f>VLOOKUP(F887,M!$A$3:$B$32,2)</f>
        <v>心理</v>
      </c>
      <c r="B887" s="46" t="str">
        <f>IFERROR(IF(A887="","",A887&amp;COUNTIF(A$2:A887,A887)),"")</f>
        <v>心理33</v>
      </c>
      <c r="C887" s="51" t="s">
        <v>2019</v>
      </c>
      <c r="D887" s="52">
        <v>886</v>
      </c>
      <c r="F887" s="51" t="s">
        <v>32</v>
      </c>
      <c r="G887" s="51" t="s">
        <v>2105</v>
      </c>
      <c r="H887" s="51" t="s">
        <v>665</v>
      </c>
      <c r="K887" s="51" t="s">
        <v>2133</v>
      </c>
      <c r="L887" s="51" t="s">
        <v>549</v>
      </c>
      <c r="M887" s="51" t="s">
        <v>550</v>
      </c>
      <c r="O887" s="51" t="s">
        <v>2134</v>
      </c>
      <c r="P887" s="51" t="s">
        <v>2135</v>
      </c>
      <c r="Q887" s="52">
        <v>10000</v>
      </c>
      <c r="R887" s="52">
        <v>11000</v>
      </c>
      <c r="S887" s="51" t="s">
        <v>2136</v>
      </c>
      <c r="T887" s="51" t="s">
        <v>1426</v>
      </c>
      <c r="U887" s="51" t="s">
        <v>2137</v>
      </c>
      <c r="Y887" s="49">
        <v>886</v>
      </c>
    </row>
    <row r="888" spans="1:25" x14ac:dyDescent="0.4">
      <c r="A888" s="46" t="str">
        <f>VLOOKUP(F888,M!$A$3:$B$32,2)</f>
        <v>心理</v>
      </c>
      <c r="B888" s="46" t="str">
        <f>IFERROR(IF(A888="","",A888&amp;COUNTIF(A$2:A888,A888)),"")</f>
        <v>心理34</v>
      </c>
      <c r="C888" s="51" t="s">
        <v>2019</v>
      </c>
      <c r="D888" s="52">
        <v>887</v>
      </c>
      <c r="F888" s="51" t="s">
        <v>32</v>
      </c>
      <c r="G888" s="51" t="s">
        <v>2105</v>
      </c>
      <c r="H888" s="51" t="s">
        <v>665</v>
      </c>
      <c r="K888" s="51" t="s">
        <v>2138</v>
      </c>
      <c r="L888" s="51" t="s">
        <v>549</v>
      </c>
      <c r="M888" s="51" t="s">
        <v>550</v>
      </c>
      <c r="O888" s="51" t="s">
        <v>2139</v>
      </c>
      <c r="P888" s="51" t="s">
        <v>2140</v>
      </c>
      <c r="Q888" s="52">
        <v>8000</v>
      </c>
      <c r="R888" s="52">
        <v>8800</v>
      </c>
      <c r="S888" s="51" t="s">
        <v>2141</v>
      </c>
      <c r="T888" s="51" t="s">
        <v>1402</v>
      </c>
      <c r="U888" s="51" t="s">
        <v>2142</v>
      </c>
      <c r="Y888" s="49">
        <v>887</v>
      </c>
    </row>
    <row r="889" spans="1:25" x14ac:dyDescent="0.4">
      <c r="A889" s="46" t="str">
        <f>VLOOKUP(F889,M!$A$3:$B$32,2)</f>
        <v>心理</v>
      </c>
      <c r="B889" s="46" t="str">
        <f>IFERROR(IF(A889="","",A889&amp;COUNTIF(A$2:A889,A889)),"")</f>
        <v>心理35</v>
      </c>
      <c r="C889" s="51" t="s">
        <v>2045</v>
      </c>
      <c r="D889" s="52">
        <v>888</v>
      </c>
      <c r="F889" s="51" t="s">
        <v>32</v>
      </c>
      <c r="G889" s="51" t="s">
        <v>2105</v>
      </c>
      <c r="H889" s="51" t="s">
        <v>665</v>
      </c>
      <c r="K889" s="51" t="s">
        <v>5913</v>
      </c>
      <c r="L889" s="51" t="s">
        <v>1358</v>
      </c>
      <c r="M889" s="51" t="s">
        <v>1359</v>
      </c>
      <c r="O889" s="51" t="s">
        <v>5914</v>
      </c>
      <c r="P889" s="51" t="s">
        <v>5915</v>
      </c>
      <c r="Q889" s="52">
        <v>8900</v>
      </c>
      <c r="R889" s="52">
        <v>9790</v>
      </c>
      <c r="S889" s="51" t="s">
        <v>5916</v>
      </c>
      <c r="T889" s="51" t="s">
        <v>5917</v>
      </c>
      <c r="U889" s="51" t="s">
        <v>1120</v>
      </c>
      <c r="V889" s="51" t="s">
        <v>82</v>
      </c>
      <c r="Y889" s="49">
        <v>888</v>
      </c>
    </row>
    <row r="890" spans="1:25" x14ac:dyDescent="0.4">
      <c r="A890" s="46" t="str">
        <f>VLOOKUP(F890,M!$A$3:$B$32,2)</f>
        <v>心理</v>
      </c>
      <c r="B890" s="46" t="str">
        <f>IFERROR(IF(A890="","",A890&amp;COUNTIF(A$2:A890,A890)),"")</f>
        <v>心理36</v>
      </c>
      <c r="C890" s="51" t="s">
        <v>2045</v>
      </c>
      <c r="D890" s="52">
        <v>889</v>
      </c>
      <c r="F890" s="51" t="s">
        <v>32</v>
      </c>
      <c r="G890" s="51" t="s">
        <v>2105</v>
      </c>
      <c r="H890" s="51" t="s">
        <v>665</v>
      </c>
      <c r="K890" s="51" t="s">
        <v>5918</v>
      </c>
      <c r="L890" s="51" t="s">
        <v>1358</v>
      </c>
      <c r="M890" s="51" t="s">
        <v>1359</v>
      </c>
      <c r="O890" s="51" t="s">
        <v>5919</v>
      </c>
      <c r="P890" s="51" t="s">
        <v>5920</v>
      </c>
      <c r="Q890" s="52">
        <v>9000</v>
      </c>
      <c r="R890" s="52">
        <v>9900</v>
      </c>
      <c r="S890" s="51" t="s">
        <v>5921</v>
      </c>
      <c r="T890" s="51" t="s">
        <v>5922</v>
      </c>
      <c r="U890" s="51" t="s">
        <v>5923</v>
      </c>
      <c r="V890" s="51" t="s">
        <v>82</v>
      </c>
      <c r="Y890" s="49">
        <v>889</v>
      </c>
    </row>
    <row r="891" spans="1:25" x14ac:dyDescent="0.4">
      <c r="A891" s="46" t="str">
        <f>VLOOKUP(F891,M!$A$3:$B$32,2)</f>
        <v>心理</v>
      </c>
      <c r="B891" s="46" t="str">
        <f>IFERROR(IF(A891="","",A891&amp;COUNTIF(A$2:A891,A891)),"")</f>
        <v>心理37</v>
      </c>
      <c r="C891" s="51" t="s">
        <v>2045</v>
      </c>
      <c r="D891" s="52">
        <v>890</v>
      </c>
      <c r="F891" s="51" t="s">
        <v>32</v>
      </c>
      <c r="G891" s="51" t="s">
        <v>2105</v>
      </c>
      <c r="H891" s="51" t="s">
        <v>665</v>
      </c>
      <c r="K891" s="51" t="s">
        <v>2145</v>
      </c>
      <c r="L891" s="51" t="s">
        <v>138</v>
      </c>
      <c r="M891" s="51" t="s">
        <v>139</v>
      </c>
      <c r="O891" s="51" t="s">
        <v>2146</v>
      </c>
      <c r="P891" s="51" t="s">
        <v>2147</v>
      </c>
      <c r="Q891" s="52">
        <v>1700</v>
      </c>
      <c r="R891" s="52">
        <v>1870</v>
      </c>
      <c r="S891" s="51" t="s">
        <v>2148</v>
      </c>
      <c r="T891" s="51" t="s">
        <v>1522</v>
      </c>
      <c r="U891" s="51" t="s">
        <v>330</v>
      </c>
      <c r="Y891" s="49">
        <v>890</v>
      </c>
    </row>
    <row r="892" spans="1:25" x14ac:dyDescent="0.4">
      <c r="A892" s="46" t="str">
        <f>VLOOKUP(F892,M!$A$3:$B$32,2)</f>
        <v>心理</v>
      </c>
      <c r="B892" s="46" t="str">
        <f>IFERROR(IF(A892="","",A892&amp;COUNTIF(A$2:A892,A892)),"")</f>
        <v>心理38</v>
      </c>
      <c r="C892" s="51" t="s">
        <v>2045</v>
      </c>
      <c r="D892" s="52">
        <v>891</v>
      </c>
      <c r="F892" s="51" t="s">
        <v>32</v>
      </c>
      <c r="G892" s="51" t="s">
        <v>2105</v>
      </c>
      <c r="H892" s="51" t="s">
        <v>665</v>
      </c>
      <c r="K892" s="51" t="s">
        <v>5924</v>
      </c>
      <c r="L892" s="51" t="s">
        <v>640</v>
      </c>
      <c r="M892" s="51" t="s">
        <v>641</v>
      </c>
      <c r="O892" s="51" t="s">
        <v>5925</v>
      </c>
      <c r="P892" s="51" t="s">
        <v>5926</v>
      </c>
      <c r="Q892" s="52">
        <v>5500</v>
      </c>
      <c r="R892" s="52">
        <v>6050</v>
      </c>
      <c r="S892" s="51" t="s">
        <v>5927</v>
      </c>
      <c r="T892" s="51" t="s">
        <v>224</v>
      </c>
      <c r="U892" s="51" t="s">
        <v>2248</v>
      </c>
      <c r="V892" s="51" t="s">
        <v>82</v>
      </c>
      <c r="Y892" s="49">
        <v>891</v>
      </c>
    </row>
    <row r="893" spans="1:25" x14ac:dyDescent="0.4">
      <c r="A893" s="46" t="str">
        <f>VLOOKUP(F893,M!$A$3:$B$32,2)</f>
        <v>心理</v>
      </c>
      <c r="B893" s="46" t="str">
        <f>IFERROR(IF(A893="","",A893&amp;COUNTIF(A$2:A893,A893)),"")</f>
        <v>心理39</v>
      </c>
      <c r="C893" s="51" t="s">
        <v>2045</v>
      </c>
      <c r="D893" s="52">
        <v>892</v>
      </c>
      <c r="F893" s="51" t="s">
        <v>32</v>
      </c>
      <c r="G893" s="51" t="s">
        <v>2105</v>
      </c>
      <c r="H893" s="51" t="s">
        <v>665</v>
      </c>
      <c r="K893" s="51" t="s">
        <v>5928</v>
      </c>
      <c r="L893" s="51" t="s">
        <v>640</v>
      </c>
      <c r="M893" s="51" t="s">
        <v>641</v>
      </c>
      <c r="O893" s="51" t="s">
        <v>5929</v>
      </c>
      <c r="P893" s="51" t="s">
        <v>5930</v>
      </c>
      <c r="Q893" s="52">
        <v>6000</v>
      </c>
      <c r="R893" s="52">
        <v>6600</v>
      </c>
      <c r="S893" s="51" t="s">
        <v>5931</v>
      </c>
      <c r="T893" s="51" t="s">
        <v>224</v>
      </c>
      <c r="U893" s="51" t="s">
        <v>1721</v>
      </c>
      <c r="V893" s="51" t="s">
        <v>82</v>
      </c>
      <c r="Y893" s="49">
        <v>892</v>
      </c>
    </row>
    <row r="894" spans="1:25" x14ac:dyDescent="0.4">
      <c r="A894" s="46" t="str">
        <f>VLOOKUP(F894,M!$A$3:$B$32,2)</f>
        <v>心理</v>
      </c>
      <c r="B894" s="46" t="str">
        <f>IFERROR(IF(A894="","",A894&amp;COUNTIF(A$2:A894,A894)),"")</f>
        <v>心理40</v>
      </c>
      <c r="C894" s="51" t="s">
        <v>2045</v>
      </c>
      <c r="D894" s="52">
        <v>893</v>
      </c>
      <c r="F894" s="51" t="s">
        <v>32</v>
      </c>
      <c r="G894" s="51" t="s">
        <v>2105</v>
      </c>
      <c r="H894" s="51" t="s">
        <v>665</v>
      </c>
      <c r="K894" s="51" t="s">
        <v>5932</v>
      </c>
      <c r="L894" s="51" t="s">
        <v>659</v>
      </c>
      <c r="M894" s="51" t="s">
        <v>660</v>
      </c>
      <c r="O894" s="51" t="s">
        <v>5933</v>
      </c>
      <c r="P894" s="51" t="s">
        <v>5934</v>
      </c>
      <c r="Q894" s="52">
        <v>3200</v>
      </c>
      <c r="R894" s="52">
        <v>3520</v>
      </c>
      <c r="S894" s="51" t="s">
        <v>5935</v>
      </c>
      <c r="T894" s="51" t="s">
        <v>110</v>
      </c>
      <c r="U894" s="51" t="s">
        <v>5936</v>
      </c>
      <c r="V894" s="51" t="s">
        <v>82</v>
      </c>
      <c r="Y894" s="49">
        <v>893</v>
      </c>
    </row>
    <row r="895" spans="1:25" x14ac:dyDescent="0.4">
      <c r="A895" s="46" t="str">
        <f>VLOOKUP(F895,M!$A$3:$B$32,2)</f>
        <v>心理</v>
      </c>
      <c r="B895" s="46" t="str">
        <f>IFERROR(IF(A895="","",A895&amp;COUNTIF(A$2:A895,A895)),"")</f>
        <v>心理41</v>
      </c>
      <c r="C895" s="51" t="s">
        <v>2045</v>
      </c>
      <c r="D895" s="52">
        <v>894</v>
      </c>
      <c r="F895" s="51" t="s">
        <v>32</v>
      </c>
      <c r="G895" s="51" t="s">
        <v>2105</v>
      </c>
      <c r="H895" s="51" t="s">
        <v>665</v>
      </c>
      <c r="K895" s="51" t="s">
        <v>2151</v>
      </c>
      <c r="L895" s="51" t="s">
        <v>382</v>
      </c>
      <c r="M895" s="51" t="s">
        <v>383</v>
      </c>
      <c r="O895" s="51" t="s">
        <v>2152</v>
      </c>
      <c r="P895" s="51" t="s">
        <v>2153</v>
      </c>
      <c r="Q895" s="52">
        <v>10000</v>
      </c>
      <c r="R895" s="52">
        <v>11000</v>
      </c>
      <c r="S895" s="51" t="s">
        <v>2154</v>
      </c>
      <c r="T895" s="51" t="s">
        <v>1400</v>
      </c>
      <c r="U895" s="51" t="s">
        <v>2155</v>
      </c>
      <c r="V895" s="51" t="s">
        <v>82</v>
      </c>
      <c r="Y895" s="49">
        <v>894</v>
      </c>
    </row>
    <row r="896" spans="1:25" x14ac:dyDescent="0.4">
      <c r="A896" s="46" t="str">
        <f>VLOOKUP(F896,M!$A$3:$B$32,2)</f>
        <v>教育</v>
      </c>
      <c r="B896" s="46" t="str">
        <f>IFERROR(IF(A896="","",A896&amp;COUNTIF(A$2:A896,A896)),"")</f>
        <v>教育22</v>
      </c>
      <c r="C896" s="51" t="s">
        <v>2045</v>
      </c>
      <c r="D896" s="52">
        <v>895</v>
      </c>
      <c r="F896" s="51" t="s">
        <v>34</v>
      </c>
      <c r="G896" s="51" t="s">
        <v>2157</v>
      </c>
      <c r="H896" s="51" t="s">
        <v>697</v>
      </c>
      <c r="K896" s="51" t="s">
        <v>5937</v>
      </c>
      <c r="L896" s="51" t="s">
        <v>540</v>
      </c>
      <c r="M896" s="51" t="s">
        <v>541</v>
      </c>
      <c r="O896" s="51" t="s">
        <v>5938</v>
      </c>
      <c r="P896" s="51" t="s">
        <v>5939</v>
      </c>
      <c r="Q896" s="52">
        <v>8600</v>
      </c>
      <c r="R896" s="52">
        <v>9460</v>
      </c>
      <c r="S896" s="51" t="s">
        <v>5940</v>
      </c>
      <c r="T896" s="51" t="s">
        <v>5540</v>
      </c>
      <c r="U896" s="51" t="s">
        <v>5941</v>
      </c>
      <c r="V896" s="51" t="s">
        <v>82</v>
      </c>
      <c r="Y896" s="49">
        <v>895</v>
      </c>
    </row>
    <row r="897" spans="1:25" x14ac:dyDescent="0.4">
      <c r="A897" s="46" t="str">
        <f>VLOOKUP(F897,M!$A$3:$B$32,2)</f>
        <v>教育</v>
      </c>
      <c r="B897" s="46" t="str">
        <f>IFERROR(IF(A897="","",A897&amp;COUNTIF(A$2:A897,A897)),"")</f>
        <v>教育23</v>
      </c>
      <c r="C897" s="51" t="s">
        <v>2019</v>
      </c>
      <c r="D897" s="52">
        <v>896</v>
      </c>
      <c r="F897" s="55" t="s">
        <v>34</v>
      </c>
      <c r="G897" s="51" t="s">
        <v>2157</v>
      </c>
      <c r="H897" s="55" t="s">
        <v>697</v>
      </c>
      <c r="K897" s="51" t="s">
        <v>672</v>
      </c>
      <c r="L897" s="51" t="s">
        <v>540</v>
      </c>
      <c r="M897" s="51" t="s">
        <v>541</v>
      </c>
      <c r="O897" s="51" t="s">
        <v>673</v>
      </c>
      <c r="P897" s="51" t="s">
        <v>674</v>
      </c>
      <c r="Q897" s="52">
        <v>5400</v>
      </c>
      <c r="R897" s="52">
        <v>5940</v>
      </c>
      <c r="S897" s="51" t="s">
        <v>675</v>
      </c>
      <c r="T897" s="51" t="s">
        <v>148</v>
      </c>
      <c r="U897" s="51" t="s">
        <v>676</v>
      </c>
      <c r="V897" s="51" t="s">
        <v>82</v>
      </c>
      <c r="Y897" s="49">
        <v>896</v>
      </c>
    </row>
    <row r="898" spans="1:25" x14ac:dyDescent="0.4">
      <c r="A898" s="46" t="str">
        <f>VLOOKUP(F898,M!$A$3:$B$32,2)</f>
        <v>教育</v>
      </c>
      <c r="B898" s="46" t="str">
        <f>IFERROR(IF(A898="","",A898&amp;COUNTIF(A$2:A898,A898)),"")</f>
        <v>教育24</v>
      </c>
      <c r="C898" s="51" t="s">
        <v>2045</v>
      </c>
      <c r="D898" s="52">
        <v>897</v>
      </c>
      <c r="F898" s="51" t="s">
        <v>34</v>
      </c>
      <c r="G898" s="51" t="s">
        <v>2157</v>
      </c>
      <c r="H898" s="51" t="s">
        <v>697</v>
      </c>
      <c r="K898" s="51" t="s">
        <v>698</v>
      </c>
      <c r="L898" s="51" t="s">
        <v>540</v>
      </c>
      <c r="M898" s="51" t="s">
        <v>541</v>
      </c>
      <c r="O898" s="51" t="s">
        <v>699</v>
      </c>
      <c r="P898" s="51" t="s">
        <v>700</v>
      </c>
      <c r="Q898" s="52">
        <v>5400</v>
      </c>
      <c r="R898" s="52">
        <v>5940</v>
      </c>
      <c r="S898" s="51" t="s">
        <v>701</v>
      </c>
      <c r="T898" s="51" t="s">
        <v>187</v>
      </c>
      <c r="U898" s="51" t="s">
        <v>702</v>
      </c>
      <c r="V898" s="51" t="s">
        <v>82</v>
      </c>
      <c r="Y898" s="49">
        <v>897</v>
      </c>
    </row>
    <row r="899" spans="1:25" x14ac:dyDescent="0.4">
      <c r="A899" s="46" t="str">
        <f>VLOOKUP(F899,M!$A$3:$B$32,2)</f>
        <v>教育</v>
      </c>
      <c r="B899" s="46" t="str">
        <f>IFERROR(IF(A899="","",A899&amp;COUNTIF(A$2:A899,A899)),"")</f>
        <v>教育25</v>
      </c>
      <c r="C899" s="51" t="s">
        <v>2045</v>
      </c>
      <c r="D899" s="52">
        <v>898</v>
      </c>
      <c r="F899" s="51" t="s">
        <v>34</v>
      </c>
      <c r="G899" s="51" t="s">
        <v>2157</v>
      </c>
      <c r="H899" s="51" t="s">
        <v>697</v>
      </c>
      <c r="K899" s="51" t="s">
        <v>704</v>
      </c>
      <c r="L899" s="51" t="s">
        <v>540</v>
      </c>
      <c r="M899" s="51" t="s">
        <v>541</v>
      </c>
      <c r="O899" s="51" t="s">
        <v>705</v>
      </c>
      <c r="P899" s="51" t="s">
        <v>706</v>
      </c>
      <c r="Q899" s="52">
        <v>5400</v>
      </c>
      <c r="R899" s="52">
        <v>5940</v>
      </c>
      <c r="S899" s="51" t="s">
        <v>707</v>
      </c>
      <c r="T899" s="51" t="s">
        <v>187</v>
      </c>
      <c r="U899" s="51" t="s">
        <v>708</v>
      </c>
      <c r="V899" s="51" t="s">
        <v>82</v>
      </c>
      <c r="Y899" s="49">
        <v>898</v>
      </c>
    </row>
    <row r="900" spans="1:25" x14ac:dyDescent="0.4">
      <c r="A900" s="46" t="str">
        <f>VLOOKUP(F900,M!$A$3:$B$32,2)</f>
        <v>教育</v>
      </c>
      <c r="B900" s="46" t="str">
        <f>IFERROR(IF(A900="","",A900&amp;COUNTIF(A$2:A900,A900)),"")</f>
        <v>教育26</v>
      </c>
      <c r="C900" s="51" t="s">
        <v>2019</v>
      </c>
      <c r="D900" s="52">
        <v>899</v>
      </c>
      <c r="F900" s="55" t="s">
        <v>34</v>
      </c>
      <c r="G900" s="51" t="s">
        <v>2157</v>
      </c>
      <c r="H900" s="55" t="s">
        <v>697</v>
      </c>
      <c r="K900" s="51" t="s">
        <v>2106</v>
      </c>
      <c r="L900" s="51" t="s">
        <v>540</v>
      </c>
      <c r="M900" s="51" t="s">
        <v>541</v>
      </c>
      <c r="O900" s="51" t="s">
        <v>2107</v>
      </c>
      <c r="P900" s="51" t="s">
        <v>2108</v>
      </c>
      <c r="Q900" s="52">
        <v>4500</v>
      </c>
      <c r="R900" s="52">
        <v>4950</v>
      </c>
      <c r="S900" s="51" t="s">
        <v>2109</v>
      </c>
      <c r="T900" s="51" t="s">
        <v>1368</v>
      </c>
      <c r="U900" s="51" t="s">
        <v>2110</v>
      </c>
      <c r="V900" s="51" t="s">
        <v>82</v>
      </c>
      <c r="Y900" s="49">
        <v>899</v>
      </c>
    </row>
    <row r="901" spans="1:25" x14ac:dyDescent="0.4">
      <c r="A901" s="46" t="str">
        <f>VLOOKUP(F901,M!$A$3:$B$32,2)</f>
        <v>教育</v>
      </c>
      <c r="B901" s="46" t="str">
        <f>IFERROR(IF(A901="","",A901&amp;COUNTIF(A$2:A901,A901)),"")</f>
        <v>教育27</v>
      </c>
      <c r="C901" s="51" t="s">
        <v>2045</v>
      </c>
      <c r="D901" s="52">
        <v>900</v>
      </c>
      <c r="F901" s="51" t="s">
        <v>34</v>
      </c>
      <c r="G901" s="51" t="s">
        <v>2157</v>
      </c>
      <c r="H901" s="51" t="s">
        <v>697</v>
      </c>
      <c r="K901" s="51" t="s">
        <v>709</v>
      </c>
      <c r="L901" s="51" t="s">
        <v>540</v>
      </c>
      <c r="M901" s="51" t="s">
        <v>541</v>
      </c>
      <c r="O901" s="51" t="s">
        <v>710</v>
      </c>
      <c r="P901" s="51" t="s">
        <v>711</v>
      </c>
      <c r="Q901" s="52">
        <v>15000</v>
      </c>
      <c r="R901" s="52">
        <v>16500</v>
      </c>
      <c r="S901" s="51" t="s">
        <v>712</v>
      </c>
      <c r="T901" s="51" t="s">
        <v>102</v>
      </c>
      <c r="U901" s="51" t="s">
        <v>713</v>
      </c>
      <c r="V901" s="51" t="s">
        <v>82</v>
      </c>
      <c r="Y901" s="49">
        <v>900</v>
      </c>
    </row>
    <row r="902" spans="1:25" x14ac:dyDescent="0.4">
      <c r="A902" s="46" t="str">
        <f>VLOOKUP(F902,M!$A$3:$B$32,2)</f>
        <v>教育</v>
      </c>
      <c r="B902" s="46" t="str">
        <f>IFERROR(IF(A902="","",A902&amp;COUNTIF(A$2:A902,A902)),"")</f>
        <v>教育28</v>
      </c>
      <c r="C902" s="51" t="s">
        <v>2045</v>
      </c>
      <c r="D902" s="52">
        <v>901</v>
      </c>
      <c r="F902" s="51" t="s">
        <v>34</v>
      </c>
      <c r="G902" s="51" t="s">
        <v>2157</v>
      </c>
      <c r="H902" s="51" t="s">
        <v>697</v>
      </c>
      <c r="K902" s="51" t="s">
        <v>714</v>
      </c>
      <c r="L902" s="51" t="s">
        <v>540</v>
      </c>
      <c r="M902" s="51" t="s">
        <v>541</v>
      </c>
      <c r="O902" s="51" t="s">
        <v>715</v>
      </c>
      <c r="P902" s="51" t="s">
        <v>716</v>
      </c>
      <c r="Q902" s="52">
        <v>4500</v>
      </c>
      <c r="R902" s="52">
        <v>4950</v>
      </c>
      <c r="S902" s="51" t="s">
        <v>717</v>
      </c>
      <c r="T902" s="51" t="s">
        <v>127</v>
      </c>
      <c r="U902" s="51" t="s">
        <v>718</v>
      </c>
      <c r="V902" s="51" t="s">
        <v>82</v>
      </c>
      <c r="Y902" s="49">
        <v>901</v>
      </c>
    </row>
    <row r="903" spans="1:25" x14ac:dyDescent="0.4">
      <c r="A903" s="46" t="str">
        <f>VLOOKUP(F903,M!$A$3:$B$32,2)</f>
        <v>教育</v>
      </c>
      <c r="B903" s="46" t="str">
        <f>IFERROR(IF(A903="","",A903&amp;COUNTIF(A$2:A903,A903)),"")</f>
        <v>教育29</v>
      </c>
      <c r="C903" s="51" t="s">
        <v>2045</v>
      </c>
      <c r="D903" s="52">
        <v>902</v>
      </c>
      <c r="F903" s="51" t="s">
        <v>34</v>
      </c>
      <c r="G903" s="51" t="s">
        <v>2157</v>
      </c>
      <c r="H903" s="51" t="s">
        <v>697</v>
      </c>
      <c r="K903" s="51" t="s">
        <v>719</v>
      </c>
      <c r="L903" s="51" t="s">
        <v>540</v>
      </c>
      <c r="M903" s="51" t="s">
        <v>541</v>
      </c>
      <c r="O903" s="51" t="s">
        <v>5942</v>
      </c>
      <c r="P903" s="51" t="s">
        <v>720</v>
      </c>
      <c r="Q903" s="52">
        <v>6800</v>
      </c>
      <c r="R903" s="52">
        <v>7480</v>
      </c>
      <c r="S903" s="51" t="s">
        <v>721</v>
      </c>
      <c r="T903" s="51" t="s">
        <v>127</v>
      </c>
      <c r="U903" s="51" t="s">
        <v>722</v>
      </c>
      <c r="V903" s="51" t="s">
        <v>82</v>
      </c>
      <c r="Y903" s="49">
        <v>902</v>
      </c>
    </row>
    <row r="904" spans="1:25" x14ac:dyDescent="0.4">
      <c r="A904" s="46" t="str">
        <f>VLOOKUP(F904,M!$A$3:$B$32,2)</f>
        <v>教育</v>
      </c>
      <c r="B904" s="46" t="str">
        <f>IFERROR(IF(A904="","",A904&amp;COUNTIF(A$2:A904,A904)),"")</f>
        <v>教育30</v>
      </c>
      <c r="C904" s="51" t="s">
        <v>2045</v>
      </c>
      <c r="D904" s="52">
        <v>903</v>
      </c>
      <c r="F904" s="51" t="s">
        <v>34</v>
      </c>
      <c r="G904" s="51" t="s">
        <v>2157</v>
      </c>
      <c r="H904" s="51" t="s">
        <v>697</v>
      </c>
      <c r="K904" s="51" t="s">
        <v>5943</v>
      </c>
      <c r="L904" s="51" t="s">
        <v>545</v>
      </c>
      <c r="M904" s="51" t="s">
        <v>546</v>
      </c>
      <c r="O904" s="51" t="s">
        <v>5944</v>
      </c>
      <c r="P904" s="51" t="s">
        <v>5945</v>
      </c>
      <c r="Q904" s="52">
        <v>5500</v>
      </c>
      <c r="R904" s="52">
        <v>6050</v>
      </c>
      <c r="S904" s="51" t="s">
        <v>5946</v>
      </c>
      <c r="T904" s="51" t="s">
        <v>5540</v>
      </c>
      <c r="U904" s="51" t="s">
        <v>4766</v>
      </c>
      <c r="V904" s="51" t="s">
        <v>82</v>
      </c>
      <c r="Y904" s="49">
        <v>903</v>
      </c>
    </row>
    <row r="905" spans="1:25" x14ac:dyDescent="0.4">
      <c r="A905" s="46" t="str">
        <f>VLOOKUP(F905,M!$A$3:$B$32,2)</f>
        <v>教育</v>
      </c>
      <c r="B905" s="46" t="str">
        <f>IFERROR(IF(A905="","",A905&amp;COUNTIF(A$2:A905,A905)),"")</f>
        <v>教育31</v>
      </c>
      <c r="C905" s="51" t="s">
        <v>2087</v>
      </c>
      <c r="D905" s="52">
        <v>904</v>
      </c>
      <c r="F905" s="51" t="s">
        <v>34</v>
      </c>
      <c r="G905" s="51" t="s">
        <v>2157</v>
      </c>
      <c r="H905" s="51" t="s">
        <v>697</v>
      </c>
      <c r="K905" s="51" t="s">
        <v>5947</v>
      </c>
      <c r="L905" s="51" t="s">
        <v>545</v>
      </c>
      <c r="M905" s="51" t="s">
        <v>546</v>
      </c>
      <c r="O905" s="51" t="s">
        <v>5948</v>
      </c>
      <c r="P905" s="51" t="s">
        <v>5949</v>
      </c>
      <c r="Q905" s="52">
        <v>4000</v>
      </c>
      <c r="R905" s="52">
        <v>4400</v>
      </c>
      <c r="S905" s="51" t="s">
        <v>5950</v>
      </c>
      <c r="T905" s="51" t="s">
        <v>1266</v>
      </c>
      <c r="U905" s="51" t="s">
        <v>175</v>
      </c>
      <c r="V905" s="51" t="s">
        <v>82</v>
      </c>
      <c r="Y905" s="49">
        <v>904</v>
      </c>
    </row>
    <row r="906" spans="1:25" x14ac:dyDescent="0.4">
      <c r="A906" s="46" t="str">
        <f>VLOOKUP(F906,M!$A$3:$B$32,2)</f>
        <v>教育</v>
      </c>
      <c r="B906" s="46" t="str">
        <f>IFERROR(IF(A906="","",A906&amp;COUNTIF(A$2:A906,A906)),"")</f>
        <v>教育32</v>
      </c>
      <c r="C906" s="51" t="s">
        <v>2087</v>
      </c>
      <c r="D906" s="52">
        <v>905</v>
      </c>
      <c r="F906" s="51" t="s">
        <v>34</v>
      </c>
      <c r="G906" s="51" t="s">
        <v>2157</v>
      </c>
      <c r="H906" s="51" t="s">
        <v>697</v>
      </c>
      <c r="K906" s="51" t="s">
        <v>2159</v>
      </c>
      <c r="L906" s="51" t="s">
        <v>2160</v>
      </c>
      <c r="M906" s="51" t="s">
        <v>2161</v>
      </c>
      <c r="O906" s="51" t="s">
        <v>2162</v>
      </c>
      <c r="P906" s="51" t="s">
        <v>2163</v>
      </c>
      <c r="Q906" s="54">
        <v>18000</v>
      </c>
      <c r="R906" s="52">
        <v>19800</v>
      </c>
      <c r="S906" s="51" t="s">
        <v>2164</v>
      </c>
      <c r="T906" s="51" t="s">
        <v>1792</v>
      </c>
      <c r="U906" s="51" t="s">
        <v>2165</v>
      </c>
      <c r="Y906" s="49">
        <v>905</v>
      </c>
    </row>
    <row r="907" spans="1:25" x14ac:dyDescent="0.4">
      <c r="A907" s="46" t="str">
        <f>VLOOKUP(F907,M!$A$3:$B$32,2)</f>
        <v>教育</v>
      </c>
      <c r="B907" s="46" t="str">
        <f>IFERROR(IF(A907="","",A907&amp;COUNTIF(A$2:A907,A907)),"")</f>
        <v>教育33</v>
      </c>
      <c r="C907" s="51" t="s">
        <v>2087</v>
      </c>
      <c r="D907" s="52">
        <v>906</v>
      </c>
      <c r="F907" s="51" t="s">
        <v>34</v>
      </c>
      <c r="G907" s="51" t="s">
        <v>2157</v>
      </c>
      <c r="H907" s="51" t="s">
        <v>697</v>
      </c>
      <c r="K907" s="51" t="s">
        <v>724</v>
      </c>
      <c r="L907" s="51" t="s">
        <v>549</v>
      </c>
      <c r="M907" s="51" t="s">
        <v>550</v>
      </c>
      <c r="O907" s="51" t="s">
        <v>725</v>
      </c>
      <c r="P907" s="51" t="s">
        <v>726</v>
      </c>
      <c r="Q907" s="52">
        <v>4500</v>
      </c>
      <c r="R907" s="52">
        <v>4950</v>
      </c>
      <c r="S907" s="51" t="s">
        <v>727</v>
      </c>
      <c r="T907" s="51" t="s">
        <v>173</v>
      </c>
      <c r="U907" s="51" t="s">
        <v>728</v>
      </c>
      <c r="V907" s="51" t="s">
        <v>82</v>
      </c>
      <c r="Y907" s="49">
        <v>906</v>
      </c>
    </row>
    <row r="908" spans="1:25" x14ac:dyDescent="0.4">
      <c r="A908" s="46" t="str">
        <f>VLOOKUP(F908,M!$A$3:$B$32,2)</f>
        <v>教育</v>
      </c>
      <c r="B908" s="46" t="str">
        <f>IFERROR(IF(A908="","",A908&amp;COUNTIF(A$2:A908,A908)),"")</f>
        <v>教育34</v>
      </c>
      <c r="C908" s="51" t="s">
        <v>2087</v>
      </c>
      <c r="D908" s="52">
        <v>907</v>
      </c>
      <c r="F908" s="51" t="s">
        <v>34</v>
      </c>
      <c r="G908" s="51" t="s">
        <v>2157</v>
      </c>
      <c r="H908" s="51" t="s">
        <v>697</v>
      </c>
      <c r="K908" s="51" t="s">
        <v>729</v>
      </c>
      <c r="L908" s="51" t="s">
        <v>549</v>
      </c>
      <c r="M908" s="51" t="s">
        <v>550</v>
      </c>
      <c r="O908" s="51" t="s">
        <v>730</v>
      </c>
      <c r="P908" s="51" t="s">
        <v>731</v>
      </c>
      <c r="Q908" s="52">
        <v>4200</v>
      </c>
      <c r="R908" s="52">
        <v>4620</v>
      </c>
      <c r="S908" s="51" t="s">
        <v>732</v>
      </c>
      <c r="T908" s="51" t="s">
        <v>173</v>
      </c>
      <c r="U908" s="51" t="s">
        <v>733</v>
      </c>
      <c r="V908" s="51" t="s">
        <v>82</v>
      </c>
      <c r="Y908" s="49">
        <v>907</v>
      </c>
    </row>
    <row r="909" spans="1:25" x14ac:dyDescent="0.4">
      <c r="A909" s="46" t="str">
        <f>VLOOKUP(F909,M!$A$3:$B$32,2)</f>
        <v>教育</v>
      </c>
      <c r="B909" s="46" t="str">
        <f>IFERROR(IF(A909="","",A909&amp;COUNTIF(A$2:A909,A909)),"")</f>
        <v>教育35</v>
      </c>
      <c r="C909" s="51" t="s">
        <v>2087</v>
      </c>
      <c r="D909" s="52">
        <v>908</v>
      </c>
      <c r="F909" s="51" t="s">
        <v>34</v>
      </c>
      <c r="G909" s="51" t="s">
        <v>2157</v>
      </c>
      <c r="H909" s="51" t="s">
        <v>697</v>
      </c>
      <c r="K909" s="51" t="s">
        <v>734</v>
      </c>
      <c r="L909" s="51" t="s">
        <v>549</v>
      </c>
      <c r="M909" s="51" t="s">
        <v>550</v>
      </c>
      <c r="O909" s="51" t="s">
        <v>735</v>
      </c>
      <c r="P909" s="51" t="s">
        <v>736</v>
      </c>
      <c r="Q909" s="52">
        <v>2600</v>
      </c>
      <c r="R909" s="52">
        <v>2860</v>
      </c>
      <c r="S909" s="51" t="s">
        <v>737</v>
      </c>
      <c r="T909" s="51" t="s">
        <v>97</v>
      </c>
      <c r="U909" s="51" t="s">
        <v>738</v>
      </c>
      <c r="V909" s="51" t="s">
        <v>82</v>
      </c>
      <c r="Y909" s="49">
        <v>908</v>
      </c>
    </row>
    <row r="910" spans="1:25" x14ac:dyDescent="0.4">
      <c r="A910" s="46" t="str">
        <f>VLOOKUP(F910,M!$A$3:$B$32,2)</f>
        <v>教育</v>
      </c>
      <c r="B910" s="46" t="str">
        <f>IFERROR(IF(A910="","",A910&amp;COUNTIF(A$2:A910,A910)),"")</f>
        <v>教育36</v>
      </c>
      <c r="C910" s="51" t="s">
        <v>2087</v>
      </c>
      <c r="D910" s="52">
        <v>909</v>
      </c>
      <c r="F910" s="51" t="s">
        <v>34</v>
      </c>
      <c r="G910" s="51" t="s">
        <v>2157</v>
      </c>
      <c r="H910" s="51" t="s">
        <v>697</v>
      </c>
      <c r="K910" s="51" t="s">
        <v>2166</v>
      </c>
      <c r="L910" s="51" t="s">
        <v>549</v>
      </c>
      <c r="M910" s="51" t="s">
        <v>550</v>
      </c>
      <c r="O910" s="51" t="s">
        <v>2167</v>
      </c>
      <c r="P910" s="51" t="s">
        <v>2168</v>
      </c>
      <c r="Q910" s="52">
        <v>12000</v>
      </c>
      <c r="R910" s="52">
        <v>13200</v>
      </c>
      <c r="S910" s="51" t="s">
        <v>2169</v>
      </c>
      <c r="T910" s="51" t="s">
        <v>1394</v>
      </c>
      <c r="U910" s="51" t="s">
        <v>2170</v>
      </c>
      <c r="Y910" s="49">
        <v>909</v>
      </c>
    </row>
    <row r="911" spans="1:25" x14ac:dyDescent="0.4">
      <c r="A911" s="46" t="str">
        <f>VLOOKUP(F911,M!$A$3:$B$32,2)</f>
        <v>教育</v>
      </c>
      <c r="B911" s="46" t="str">
        <f>IFERROR(IF(A911="","",A911&amp;COUNTIF(A$2:A911,A911)),"")</f>
        <v>教育37</v>
      </c>
      <c r="C911" s="51" t="s">
        <v>2087</v>
      </c>
      <c r="D911" s="52">
        <v>910</v>
      </c>
      <c r="F911" s="51" t="s">
        <v>34</v>
      </c>
      <c r="G911" s="51" t="s">
        <v>2157</v>
      </c>
      <c r="H911" s="51" t="s">
        <v>697</v>
      </c>
      <c r="K911" s="51" t="s">
        <v>2171</v>
      </c>
      <c r="L911" s="51" t="s">
        <v>739</v>
      </c>
      <c r="M911" s="51" t="s">
        <v>740</v>
      </c>
      <c r="O911" s="51" t="s">
        <v>2172</v>
      </c>
      <c r="P911" s="51" t="s">
        <v>2173</v>
      </c>
      <c r="Q911" s="52">
        <v>6800</v>
      </c>
      <c r="R911" s="52">
        <v>7480</v>
      </c>
      <c r="S911" s="51" t="s">
        <v>2174</v>
      </c>
      <c r="T911" s="51" t="s">
        <v>1369</v>
      </c>
      <c r="U911" s="51" t="s">
        <v>2013</v>
      </c>
      <c r="V911" s="51" t="s">
        <v>82</v>
      </c>
      <c r="Y911" s="49">
        <v>910</v>
      </c>
    </row>
    <row r="912" spans="1:25" x14ac:dyDescent="0.4">
      <c r="A912" s="46" t="str">
        <f>VLOOKUP(F912,M!$A$3:$B$32,2)</f>
        <v>教育</v>
      </c>
      <c r="B912" s="46" t="str">
        <f>IFERROR(IF(A912="","",A912&amp;COUNTIF(A$2:A912,A912)),"")</f>
        <v>教育38</v>
      </c>
      <c r="C912" s="51" t="s">
        <v>2087</v>
      </c>
      <c r="D912" s="52">
        <v>911</v>
      </c>
      <c r="F912" s="51" t="s">
        <v>34</v>
      </c>
      <c r="G912" s="51" t="s">
        <v>2157</v>
      </c>
      <c r="H912" s="51" t="s">
        <v>697</v>
      </c>
      <c r="K912" s="51" t="s">
        <v>2175</v>
      </c>
      <c r="L912" s="51" t="s">
        <v>739</v>
      </c>
      <c r="M912" s="51" t="s">
        <v>740</v>
      </c>
      <c r="O912" s="51" t="s">
        <v>5951</v>
      </c>
      <c r="P912" s="51" t="s">
        <v>2176</v>
      </c>
      <c r="Q912" s="52">
        <v>8800</v>
      </c>
      <c r="R912" s="52">
        <v>9680</v>
      </c>
      <c r="S912" s="51" t="s">
        <v>2177</v>
      </c>
      <c r="T912" s="51" t="s">
        <v>1533</v>
      </c>
      <c r="U912" s="51" t="s">
        <v>2178</v>
      </c>
      <c r="Y912" s="49">
        <v>911</v>
      </c>
    </row>
    <row r="913" spans="1:25" x14ac:dyDescent="0.4">
      <c r="A913" s="46" t="str">
        <f>VLOOKUP(F913,M!$A$3:$B$32,2)</f>
        <v>教育</v>
      </c>
      <c r="B913" s="46" t="str">
        <f>IFERROR(IF(A913="","",A913&amp;COUNTIF(A$2:A913,A913)),"")</f>
        <v>教育39</v>
      </c>
      <c r="C913" s="51" t="s">
        <v>2087</v>
      </c>
      <c r="D913" s="52">
        <v>912</v>
      </c>
      <c r="F913" s="51" t="s">
        <v>34</v>
      </c>
      <c r="G913" s="51" t="s">
        <v>2157</v>
      </c>
      <c r="H913" s="51" t="s">
        <v>697</v>
      </c>
      <c r="K913" s="51" t="s">
        <v>5952</v>
      </c>
      <c r="L913" s="51" t="s">
        <v>551</v>
      </c>
      <c r="M913" s="51" t="s">
        <v>552</v>
      </c>
      <c r="O913" s="51" t="s">
        <v>5953</v>
      </c>
      <c r="P913" s="51" t="s">
        <v>5954</v>
      </c>
      <c r="Q913" s="52">
        <v>5800</v>
      </c>
      <c r="R913" s="52">
        <v>6380</v>
      </c>
      <c r="S913" s="51" t="s">
        <v>5955</v>
      </c>
      <c r="T913" s="51" t="s">
        <v>1792</v>
      </c>
      <c r="U913" s="51" t="s">
        <v>175</v>
      </c>
      <c r="V913" s="51" t="s">
        <v>82</v>
      </c>
      <c r="Y913" s="49">
        <v>912</v>
      </c>
    </row>
    <row r="914" spans="1:25" x14ac:dyDescent="0.4">
      <c r="A914" s="46" t="str">
        <f>VLOOKUP(F914,M!$A$3:$B$32,2)</f>
        <v>教育</v>
      </c>
      <c r="B914" s="46" t="str">
        <f>IFERROR(IF(A914="","",A914&amp;COUNTIF(A$2:A914,A914)),"")</f>
        <v>教育40</v>
      </c>
      <c r="C914" s="51" t="s">
        <v>2087</v>
      </c>
      <c r="D914" s="52">
        <v>913</v>
      </c>
      <c r="F914" s="51" t="s">
        <v>34</v>
      </c>
      <c r="G914" s="51" t="s">
        <v>2157</v>
      </c>
      <c r="H914" s="51" t="s">
        <v>697</v>
      </c>
      <c r="K914" s="51" t="s">
        <v>743</v>
      </c>
      <c r="L914" s="51" t="s">
        <v>572</v>
      </c>
      <c r="M914" s="51" t="s">
        <v>573</v>
      </c>
      <c r="O914" s="51" t="s">
        <v>744</v>
      </c>
      <c r="P914" s="51" t="s">
        <v>745</v>
      </c>
      <c r="Q914" s="52">
        <v>2500</v>
      </c>
      <c r="R914" s="52">
        <v>2750</v>
      </c>
      <c r="S914" s="51" t="s">
        <v>746</v>
      </c>
      <c r="T914" s="51" t="s">
        <v>173</v>
      </c>
      <c r="U914" s="51" t="s">
        <v>747</v>
      </c>
      <c r="V914" s="51" t="s">
        <v>82</v>
      </c>
      <c r="Y914" s="49">
        <v>913</v>
      </c>
    </row>
    <row r="915" spans="1:25" x14ac:dyDescent="0.4">
      <c r="A915" s="46" t="str">
        <f>VLOOKUP(F915,M!$A$3:$B$32,2)</f>
        <v>教育</v>
      </c>
      <c r="B915" s="46" t="str">
        <f>IFERROR(IF(A915="","",A915&amp;COUNTIF(A$2:A915,A915)),"")</f>
        <v>教育41</v>
      </c>
      <c r="C915" s="51" t="s">
        <v>2087</v>
      </c>
      <c r="D915" s="52">
        <v>914</v>
      </c>
      <c r="F915" s="51" t="s">
        <v>34</v>
      </c>
      <c r="G915" s="51" t="s">
        <v>2157</v>
      </c>
      <c r="H915" s="51" t="s">
        <v>697</v>
      </c>
      <c r="K915" s="51" t="s">
        <v>748</v>
      </c>
      <c r="L915" s="51" t="s">
        <v>749</v>
      </c>
      <c r="M915" s="51" t="s">
        <v>750</v>
      </c>
      <c r="O915" s="51" t="s">
        <v>751</v>
      </c>
      <c r="P915" s="51" t="s">
        <v>752</v>
      </c>
      <c r="Q915" s="52">
        <v>2500</v>
      </c>
      <c r="R915" s="52">
        <v>2750</v>
      </c>
      <c r="S915" s="51" t="s">
        <v>753</v>
      </c>
      <c r="T915" s="51" t="s">
        <v>754</v>
      </c>
      <c r="U915" s="51" t="s">
        <v>755</v>
      </c>
      <c r="V915" s="51" t="s">
        <v>82</v>
      </c>
      <c r="Y915" s="49">
        <v>914</v>
      </c>
    </row>
    <row r="916" spans="1:25" x14ac:dyDescent="0.4">
      <c r="A916" s="46" t="str">
        <f>VLOOKUP(F916,M!$A$3:$B$32,2)</f>
        <v>教育</v>
      </c>
      <c r="B916" s="46" t="str">
        <f>IFERROR(IF(A916="","",A916&amp;COUNTIF(A$2:A916,A916)),"")</f>
        <v>教育42</v>
      </c>
      <c r="C916" s="51" t="s">
        <v>2087</v>
      </c>
      <c r="D916" s="52">
        <v>915</v>
      </c>
      <c r="F916" s="51" t="s">
        <v>34</v>
      </c>
      <c r="G916" s="51" t="s">
        <v>2157</v>
      </c>
      <c r="H916" s="51" t="s">
        <v>697</v>
      </c>
      <c r="K916" s="51" t="s">
        <v>756</v>
      </c>
      <c r="L916" s="51" t="s">
        <v>749</v>
      </c>
      <c r="M916" s="51" t="s">
        <v>750</v>
      </c>
      <c r="O916" s="51" t="s">
        <v>757</v>
      </c>
      <c r="P916" s="51" t="s">
        <v>758</v>
      </c>
      <c r="Q916" s="52">
        <v>3200</v>
      </c>
      <c r="R916" s="52">
        <v>3520</v>
      </c>
      <c r="S916" s="51" t="s">
        <v>759</v>
      </c>
      <c r="T916" s="51" t="s">
        <v>754</v>
      </c>
      <c r="U916" s="51" t="s">
        <v>760</v>
      </c>
      <c r="V916" s="51" t="s">
        <v>82</v>
      </c>
      <c r="Y916" s="49">
        <v>915</v>
      </c>
    </row>
    <row r="917" spans="1:25" x14ac:dyDescent="0.4">
      <c r="A917" s="46" t="str">
        <f>VLOOKUP(F917,M!$A$3:$B$32,2)</f>
        <v>教育</v>
      </c>
      <c r="B917" s="46" t="str">
        <f>IFERROR(IF(A917="","",A917&amp;COUNTIF(A$2:A917,A917)),"")</f>
        <v>教育43</v>
      </c>
      <c r="C917" s="51" t="s">
        <v>2087</v>
      </c>
      <c r="D917" s="52">
        <v>916</v>
      </c>
      <c r="F917" s="51" t="s">
        <v>34</v>
      </c>
      <c r="G917" s="51" t="s">
        <v>2157</v>
      </c>
      <c r="H917" s="51" t="s">
        <v>697</v>
      </c>
      <c r="K917" s="51" t="s">
        <v>2179</v>
      </c>
      <c r="L917" s="51" t="s">
        <v>749</v>
      </c>
      <c r="M917" s="51" t="s">
        <v>750</v>
      </c>
      <c r="O917" s="51" t="s">
        <v>2180</v>
      </c>
      <c r="P917" s="51" t="s">
        <v>2181</v>
      </c>
      <c r="Q917" s="52">
        <v>2500</v>
      </c>
      <c r="R917" s="52">
        <v>2750</v>
      </c>
      <c r="S917" s="51" t="s">
        <v>2182</v>
      </c>
      <c r="T917" s="51" t="s">
        <v>1719</v>
      </c>
      <c r="U917" s="51" t="s">
        <v>2183</v>
      </c>
      <c r="Y917" s="49">
        <v>916</v>
      </c>
    </row>
    <row r="918" spans="1:25" x14ac:dyDescent="0.4">
      <c r="A918" s="46" t="str">
        <f>VLOOKUP(F918,M!$A$3:$B$32,2)</f>
        <v>教育</v>
      </c>
      <c r="B918" s="46" t="str">
        <f>IFERROR(IF(A918="","",A918&amp;COUNTIF(A$2:A918,A918)),"")</f>
        <v>教育44</v>
      </c>
      <c r="C918" s="51" t="s">
        <v>2087</v>
      </c>
      <c r="D918" s="52">
        <v>917</v>
      </c>
      <c r="F918" s="51" t="s">
        <v>34</v>
      </c>
      <c r="G918" s="51" t="s">
        <v>2157</v>
      </c>
      <c r="H918" s="51" t="s">
        <v>697</v>
      </c>
      <c r="K918" s="51" t="s">
        <v>5956</v>
      </c>
      <c r="L918" s="51" t="s">
        <v>4182</v>
      </c>
      <c r="M918" s="51" t="s">
        <v>4183</v>
      </c>
      <c r="O918" s="51" t="s">
        <v>5957</v>
      </c>
      <c r="P918" s="51" t="s">
        <v>5958</v>
      </c>
      <c r="Q918" s="52">
        <v>2100</v>
      </c>
      <c r="R918" s="52">
        <v>2310</v>
      </c>
      <c r="S918" s="51" t="s">
        <v>5959</v>
      </c>
      <c r="T918" s="51" t="s">
        <v>116</v>
      </c>
      <c r="U918" s="51" t="s">
        <v>5960</v>
      </c>
      <c r="V918" s="51" t="s">
        <v>82</v>
      </c>
      <c r="Y918" s="49">
        <v>917</v>
      </c>
    </row>
    <row r="919" spans="1:25" x14ac:dyDescent="0.4">
      <c r="A919" s="46" t="str">
        <f>VLOOKUP(F919,M!$A$3:$B$32,2)</f>
        <v>教育</v>
      </c>
      <c r="B919" s="46" t="str">
        <f>IFERROR(IF(A919="","",A919&amp;COUNTIF(A$2:A919,A919)),"")</f>
        <v>教育45</v>
      </c>
      <c r="C919" s="51" t="s">
        <v>2087</v>
      </c>
      <c r="D919" s="52">
        <v>918</v>
      </c>
      <c r="F919" s="51" t="s">
        <v>34</v>
      </c>
      <c r="G919" s="51" t="s">
        <v>2157</v>
      </c>
      <c r="H919" s="51" t="s">
        <v>697</v>
      </c>
      <c r="K919" s="51" t="s">
        <v>5961</v>
      </c>
      <c r="L919" s="51" t="s">
        <v>4182</v>
      </c>
      <c r="M919" s="51" t="s">
        <v>4183</v>
      </c>
      <c r="O919" s="51" t="s">
        <v>5962</v>
      </c>
      <c r="P919" s="51" t="s">
        <v>5963</v>
      </c>
      <c r="Q919" s="52">
        <v>6200</v>
      </c>
      <c r="R919" s="52">
        <v>6820</v>
      </c>
      <c r="S919" s="51" t="s">
        <v>5964</v>
      </c>
      <c r="T919" s="51" t="s">
        <v>173</v>
      </c>
      <c r="U919" s="51" t="s">
        <v>5965</v>
      </c>
      <c r="V919" s="51" t="s">
        <v>82</v>
      </c>
      <c r="Y919" s="49">
        <v>918</v>
      </c>
    </row>
    <row r="920" spans="1:25" x14ac:dyDescent="0.4">
      <c r="A920" s="46" t="str">
        <f>VLOOKUP(F920,M!$A$3:$B$32,2)</f>
        <v>教育</v>
      </c>
      <c r="B920" s="46" t="str">
        <f>IFERROR(IF(A920="","",A920&amp;COUNTIF(A$2:A920,A920)),"")</f>
        <v>教育46</v>
      </c>
      <c r="C920" s="51" t="s">
        <v>2087</v>
      </c>
      <c r="D920" s="52">
        <v>919</v>
      </c>
      <c r="F920" s="51" t="s">
        <v>34</v>
      </c>
      <c r="G920" s="51" t="s">
        <v>2157</v>
      </c>
      <c r="H920" s="51" t="s">
        <v>697</v>
      </c>
      <c r="K920" s="51" t="s">
        <v>2184</v>
      </c>
      <c r="L920" s="51" t="s">
        <v>138</v>
      </c>
      <c r="M920" s="51" t="s">
        <v>139</v>
      </c>
      <c r="O920" s="51" t="s">
        <v>2185</v>
      </c>
      <c r="P920" s="51" t="s">
        <v>2186</v>
      </c>
      <c r="Q920" s="52">
        <v>2800</v>
      </c>
      <c r="R920" s="52">
        <v>3080</v>
      </c>
      <c r="S920" s="51" t="s">
        <v>2187</v>
      </c>
      <c r="T920" s="51" t="s">
        <v>1376</v>
      </c>
      <c r="U920" s="51" t="s">
        <v>2188</v>
      </c>
      <c r="Y920" s="49">
        <v>919</v>
      </c>
    </row>
    <row r="921" spans="1:25" x14ac:dyDescent="0.4">
      <c r="A921" s="46" t="str">
        <f>VLOOKUP(F921,M!$A$3:$B$32,2)</f>
        <v>教育</v>
      </c>
      <c r="B921" s="46" t="str">
        <f>IFERROR(IF(A921="","",A921&amp;COUNTIF(A$2:A921,A921)),"")</f>
        <v>教育47</v>
      </c>
      <c r="C921" s="51" t="s">
        <v>2122</v>
      </c>
      <c r="D921" s="52">
        <v>920</v>
      </c>
      <c r="F921" s="51" t="s">
        <v>34</v>
      </c>
      <c r="G921" s="51" t="s">
        <v>2157</v>
      </c>
      <c r="H921" s="51" t="s">
        <v>697</v>
      </c>
      <c r="K921" s="51" t="s">
        <v>2190</v>
      </c>
      <c r="L921" s="51" t="s">
        <v>615</v>
      </c>
      <c r="M921" s="51" t="s">
        <v>616</v>
      </c>
      <c r="O921" s="51" t="s">
        <v>2191</v>
      </c>
      <c r="P921" s="51" t="s">
        <v>2192</v>
      </c>
      <c r="Q921" s="52">
        <v>9800</v>
      </c>
      <c r="R921" s="52">
        <v>10780</v>
      </c>
      <c r="S921" s="51" t="s">
        <v>2193</v>
      </c>
      <c r="T921" s="51" t="s">
        <v>1273</v>
      </c>
      <c r="U921" s="51" t="s">
        <v>2194</v>
      </c>
      <c r="Y921" s="49">
        <v>920</v>
      </c>
    </row>
    <row r="922" spans="1:25" x14ac:dyDescent="0.4">
      <c r="A922" s="46" t="str">
        <f>VLOOKUP(F922,M!$A$3:$B$32,2)</f>
        <v>教育</v>
      </c>
      <c r="B922" s="46" t="str">
        <f>IFERROR(IF(A922="","",A922&amp;COUNTIF(A$2:A922,A922)),"")</f>
        <v>教育48</v>
      </c>
      <c r="C922" s="51" t="s">
        <v>2122</v>
      </c>
      <c r="D922" s="52">
        <v>921</v>
      </c>
      <c r="F922" s="51" t="s">
        <v>34</v>
      </c>
      <c r="G922" s="51" t="s">
        <v>2157</v>
      </c>
      <c r="H922" s="51" t="s">
        <v>697</v>
      </c>
      <c r="K922" s="51" t="s">
        <v>5966</v>
      </c>
      <c r="L922" s="51" t="s">
        <v>640</v>
      </c>
      <c r="M922" s="51" t="s">
        <v>641</v>
      </c>
      <c r="O922" s="55" t="s">
        <v>5967</v>
      </c>
      <c r="P922" s="51" t="s">
        <v>5968</v>
      </c>
      <c r="Q922" s="52">
        <v>5200</v>
      </c>
      <c r="R922" s="52">
        <v>5720</v>
      </c>
      <c r="S922" s="51" t="s">
        <v>5969</v>
      </c>
      <c r="T922" s="51" t="s">
        <v>5540</v>
      </c>
      <c r="U922" s="51" t="s">
        <v>1115</v>
      </c>
      <c r="V922" s="51" t="s">
        <v>82</v>
      </c>
      <c r="Y922" s="49">
        <v>921</v>
      </c>
    </row>
    <row r="923" spans="1:25" x14ac:dyDescent="0.4">
      <c r="A923" s="46" t="str">
        <f>VLOOKUP(F923,M!$A$3:$B$32,2)</f>
        <v>教育</v>
      </c>
      <c r="B923" s="46" t="str">
        <f>IFERROR(IF(A923="","",A923&amp;COUNTIF(A$2:A923,A923)),"")</f>
        <v>教育49</v>
      </c>
      <c r="C923" s="51" t="s">
        <v>2122</v>
      </c>
      <c r="D923" s="52">
        <v>922</v>
      </c>
      <c r="F923" s="51" t="s">
        <v>34</v>
      </c>
      <c r="G923" s="51" t="s">
        <v>2157</v>
      </c>
      <c r="H923" s="51" t="s">
        <v>697</v>
      </c>
      <c r="L923" s="51" t="s">
        <v>516</v>
      </c>
      <c r="M923" s="51" t="s">
        <v>517</v>
      </c>
      <c r="O923" s="51" t="s">
        <v>2195</v>
      </c>
      <c r="Q923" s="52">
        <v>11600</v>
      </c>
      <c r="R923" s="52">
        <v>12760</v>
      </c>
      <c r="S923" s="51" t="s">
        <v>2196</v>
      </c>
      <c r="T923" s="51" t="s">
        <v>1534</v>
      </c>
      <c r="Y923" s="49">
        <v>922</v>
      </c>
    </row>
    <row r="924" spans="1:25" x14ac:dyDescent="0.4">
      <c r="A924" s="46" t="str">
        <f>VLOOKUP(F924,M!$A$3:$B$32,2)</f>
        <v>教育</v>
      </c>
      <c r="B924" s="46" t="str">
        <f>IFERROR(IF(A924="","",A924&amp;COUNTIF(A$2:A924,A924)),"")</f>
        <v>教育50</v>
      </c>
      <c r="C924" s="51" t="s">
        <v>2122</v>
      </c>
      <c r="D924" s="52">
        <v>923</v>
      </c>
      <c r="F924" s="51" t="s">
        <v>34</v>
      </c>
      <c r="G924" s="51" t="s">
        <v>2157</v>
      </c>
      <c r="H924" s="51" t="s">
        <v>697</v>
      </c>
      <c r="L924" s="51" t="s">
        <v>516</v>
      </c>
      <c r="M924" s="51" t="s">
        <v>517</v>
      </c>
      <c r="O924" s="51" t="s">
        <v>2197</v>
      </c>
      <c r="P924" s="51" t="s">
        <v>2198</v>
      </c>
      <c r="Q924" s="52">
        <v>12500</v>
      </c>
      <c r="R924" s="52">
        <v>13750</v>
      </c>
      <c r="S924" s="51" t="s">
        <v>2199</v>
      </c>
      <c r="T924" s="51" t="s">
        <v>1877</v>
      </c>
      <c r="Y924" s="49">
        <v>923</v>
      </c>
    </row>
    <row r="925" spans="1:25" x14ac:dyDescent="0.4">
      <c r="A925" s="46" t="str">
        <f>VLOOKUP(F925,M!$A$3:$B$32,2)</f>
        <v>教育</v>
      </c>
      <c r="B925" s="46" t="str">
        <f>IFERROR(IF(A925="","",A925&amp;COUNTIF(A$2:A925,A925)),"")</f>
        <v>教育51</v>
      </c>
      <c r="C925" s="51" t="s">
        <v>2122</v>
      </c>
      <c r="D925" s="52">
        <v>924</v>
      </c>
      <c r="F925" s="51" t="s">
        <v>34</v>
      </c>
      <c r="G925" s="51" t="s">
        <v>2157</v>
      </c>
      <c r="H925" s="51" t="s">
        <v>697</v>
      </c>
      <c r="K925" s="51" t="s">
        <v>2200</v>
      </c>
      <c r="L925" s="51" t="s">
        <v>999</v>
      </c>
      <c r="M925" s="51" t="s">
        <v>1000</v>
      </c>
      <c r="O925" s="51" t="s">
        <v>2201</v>
      </c>
      <c r="P925" s="51" t="s">
        <v>2202</v>
      </c>
      <c r="Q925" s="52">
        <v>3500</v>
      </c>
      <c r="R925" s="52">
        <v>3850</v>
      </c>
      <c r="S925" s="51" t="s">
        <v>2203</v>
      </c>
      <c r="T925" s="51" t="s">
        <v>1292</v>
      </c>
      <c r="U925" s="51" t="s">
        <v>1037</v>
      </c>
      <c r="Y925" s="49">
        <v>924</v>
      </c>
    </row>
    <row r="926" spans="1:25" x14ac:dyDescent="0.4">
      <c r="A926" s="46" t="str">
        <f>VLOOKUP(F926,M!$A$3:$B$32,2)</f>
        <v>教育</v>
      </c>
      <c r="B926" s="46" t="str">
        <f>IFERROR(IF(A926="","",A926&amp;COUNTIF(A$2:A926,A926)),"")</f>
        <v>教育52</v>
      </c>
      <c r="C926" s="51" t="s">
        <v>2122</v>
      </c>
      <c r="D926" s="52">
        <v>925</v>
      </c>
      <c r="F926" s="51" t="s">
        <v>34</v>
      </c>
      <c r="G926" s="51" t="s">
        <v>2157</v>
      </c>
      <c r="H926" s="51" t="s">
        <v>697</v>
      </c>
      <c r="K926" s="51" t="s">
        <v>2204</v>
      </c>
      <c r="L926" s="51" t="s">
        <v>382</v>
      </c>
      <c r="M926" s="51" t="s">
        <v>383</v>
      </c>
      <c r="O926" s="51" t="s">
        <v>2205</v>
      </c>
      <c r="P926" s="51" t="s">
        <v>2206</v>
      </c>
      <c r="Q926" s="52">
        <v>15000</v>
      </c>
      <c r="R926" s="52">
        <v>16500</v>
      </c>
      <c r="S926" s="51" t="s">
        <v>2207</v>
      </c>
      <c r="T926" s="51" t="s">
        <v>1261</v>
      </c>
      <c r="U926" s="51" t="s">
        <v>180</v>
      </c>
      <c r="V926" s="51" t="s">
        <v>82</v>
      </c>
      <c r="Y926" s="49">
        <v>925</v>
      </c>
    </row>
    <row r="927" spans="1:25" x14ac:dyDescent="0.4">
      <c r="A927" s="46" t="str">
        <f>VLOOKUP(F927,M!$A$3:$B$32,2)</f>
        <v>教育</v>
      </c>
      <c r="B927" s="46" t="str">
        <f>IFERROR(IF(A927="","",A927&amp;COUNTIF(A$2:A927,A927)),"")</f>
        <v>教育53</v>
      </c>
      <c r="C927" s="51" t="s">
        <v>2122</v>
      </c>
      <c r="D927" s="52">
        <v>926</v>
      </c>
      <c r="F927" s="51" t="s">
        <v>34</v>
      </c>
      <c r="G927" s="51" t="s">
        <v>2157</v>
      </c>
      <c r="H927" s="51" t="s">
        <v>697</v>
      </c>
      <c r="K927" s="51" t="s">
        <v>2208</v>
      </c>
      <c r="L927" s="51" t="s">
        <v>382</v>
      </c>
      <c r="M927" s="51" t="s">
        <v>383</v>
      </c>
      <c r="O927" s="51" t="s">
        <v>2209</v>
      </c>
      <c r="P927" s="51" t="s">
        <v>2210</v>
      </c>
      <c r="Q927" s="52">
        <v>22000</v>
      </c>
      <c r="R927" s="52">
        <v>24200</v>
      </c>
      <c r="S927" s="51" t="s">
        <v>2211</v>
      </c>
      <c r="T927" s="51" t="s">
        <v>1250</v>
      </c>
      <c r="U927" s="51" t="s">
        <v>937</v>
      </c>
      <c r="V927" s="51" t="s">
        <v>82</v>
      </c>
      <c r="Y927" s="49">
        <v>926</v>
      </c>
    </row>
    <row r="928" spans="1:25" x14ac:dyDescent="0.4">
      <c r="A928" s="46" t="str">
        <f>VLOOKUP(F928,M!$A$3:$B$32,2)</f>
        <v>教育</v>
      </c>
      <c r="B928" s="46" t="str">
        <f>IFERROR(IF(A928="","",A928&amp;COUNTIF(A$2:A928,A928)),"")</f>
        <v>教育54</v>
      </c>
      <c r="C928" s="51" t="s">
        <v>2622</v>
      </c>
      <c r="D928" s="52">
        <v>927</v>
      </c>
      <c r="F928" s="55" t="s">
        <v>34</v>
      </c>
      <c r="G928" s="51" t="s">
        <v>2157</v>
      </c>
      <c r="H928" s="55" t="s">
        <v>697</v>
      </c>
      <c r="K928" s="51" t="s">
        <v>5970</v>
      </c>
      <c r="L928" s="51" t="s">
        <v>522</v>
      </c>
      <c r="M928" s="51" t="s">
        <v>523</v>
      </c>
      <c r="O928" s="51" t="s">
        <v>5971</v>
      </c>
      <c r="P928" s="51" t="s">
        <v>5972</v>
      </c>
      <c r="Q928" s="52">
        <v>5500</v>
      </c>
      <c r="R928" s="52">
        <v>6050</v>
      </c>
      <c r="S928" s="51" t="s">
        <v>5973</v>
      </c>
      <c r="T928" s="51" t="s">
        <v>224</v>
      </c>
      <c r="U928" s="51" t="s">
        <v>5974</v>
      </c>
      <c r="V928" s="51" t="s">
        <v>82</v>
      </c>
      <c r="Y928" s="49">
        <v>927</v>
      </c>
    </row>
    <row r="929" spans="1:25" x14ac:dyDescent="0.4">
      <c r="A929" s="46" t="str">
        <f>VLOOKUP(F929,M!$A$3:$B$32,2)</f>
        <v>教育</v>
      </c>
      <c r="B929" s="46" t="str">
        <f>IFERROR(IF(A929="","",A929&amp;COUNTIF(A$2:A929,A929)),"")</f>
        <v>教育55</v>
      </c>
      <c r="C929" s="51" t="s">
        <v>2122</v>
      </c>
      <c r="D929" s="52">
        <v>928</v>
      </c>
      <c r="F929" s="51" t="s">
        <v>34</v>
      </c>
      <c r="G929" s="51" t="s">
        <v>2157</v>
      </c>
      <c r="H929" s="51" t="s">
        <v>697</v>
      </c>
      <c r="K929" s="51" t="s">
        <v>5975</v>
      </c>
      <c r="L929" s="51" t="s">
        <v>522</v>
      </c>
      <c r="M929" s="51" t="s">
        <v>523</v>
      </c>
      <c r="O929" s="51" t="s">
        <v>5976</v>
      </c>
      <c r="P929" s="51" t="s">
        <v>5977</v>
      </c>
      <c r="Q929" s="52">
        <v>7500</v>
      </c>
      <c r="R929" s="52">
        <v>8250</v>
      </c>
      <c r="S929" s="51" t="s">
        <v>5978</v>
      </c>
      <c r="T929" s="51" t="s">
        <v>110</v>
      </c>
      <c r="U929" s="51" t="s">
        <v>5979</v>
      </c>
      <c r="V929" s="51" t="s">
        <v>82</v>
      </c>
      <c r="Y929" s="49">
        <v>928</v>
      </c>
    </row>
    <row r="930" spans="1:25" x14ac:dyDescent="0.4">
      <c r="A930" s="46" t="str">
        <f>VLOOKUP(F930,M!$A$3:$B$32,2)</f>
        <v>教育</v>
      </c>
      <c r="B930" s="46" t="str">
        <f>IFERROR(IF(A930="","",A930&amp;COUNTIF(A$2:A930,A930)),"")</f>
        <v>教育56</v>
      </c>
      <c r="C930" s="51" t="s">
        <v>2122</v>
      </c>
      <c r="D930" s="52">
        <v>929</v>
      </c>
      <c r="F930" s="51" t="s">
        <v>34</v>
      </c>
      <c r="G930" s="51" t="s">
        <v>2157</v>
      </c>
      <c r="H930" s="51" t="s">
        <v>697</v>
      </c>
      <c r="K930" s="51" t="s">
        <v>766</v>
      </c>
      <c r="L930" s="51" t="s">
        <v>522</v>
      </c>
      <c r="M930" s="51" t="s">
        <v>523</v>
      </c>
      <c r="O930" s="51" t="s">
        <v>767</v>
      </c>
      <c r="P930" s="51" t="s">
        <v>768</v>
      </c>
      <c r="Q930" s="52">
        <v>6000</v>
      </c>
      <c r="R930" s="52">
        <v>6600</v>
      </c>
      <c r="S930" s="51" t="s">
        <v>769</v>
      </c>
      <c r="T930" s="51" t="s">
        <v>524</v>
      </c>
      <c r="U930" s="51" t="s">
        <v>5980</v>
      </c>
      <c r="V930" s="51" t="s">
        <v>82</v>
      </c>
      <c r="Y930" s="49">
        <v>929</v>
      </c>
    </row>
    <row r="931" spans="1:25" x14ac:dyDescent="0.4">
      <c r="A931" s="46" t="str">
        <f>VLOOKUP(F931,M!$A$3:$B$32,2)</f>
        <v>教育</v>
      </c>
      <c r="B931" s="46" t="str">
        <f>IFERROR(IF(A931="","",A931&amp;COUNTIF(A$2:A931,A931)),"")</f>
        <v>教育57</v>
      </c>
      <c r="C931" s="51" t="s">
        <v>2122</v>
      </c>
      <c r="D931" s="52">
        <v>930</v>
      </c>
      <c r="F931" s="51" t="s">
        <v>34</v>
      </c>
      <c r="G931" s="51" t="s">
        <v>2157</v>
      </c>
      <c r="H931" s="51" t="s">
        <v>697</v>
      </c>
      <c r="K931" s="51" t="s">
        <v>770</v>
      </c>
      <c r="L931" s="51" t="s">
        <v>522</v>
      </c>
      <c r="M931" s="51" t="s">
        <v>523</v>
      </c>
      <c r="O931" s="51" t="s">
        <v>771</v>
      </c>
      <c r="P931" s="51" t="s">
        <v>772</v>
      </c>
      <c r="Q931" s="52">
        <v>9000</v>
      </c>
      <c r="R931" s="52">
        <v>9900</v>
      </c>
      <c r="S931" s="51" t="s">
        <v>773</v>
      </c>
      <c r="T931" s="51" t="s">
        <v>774</v>
      </c>
      <c r="U931" s="51" t="s">
        <v>5981</v>
      </c>
      <c r="V931" s="51" t="s">
        <v>82</v>
      </c>
      <c r="Y931" s="49">
        <v>930</v>
      </c>
    </row>
    <row r="932" spans="1:25" x14ac:dyDescent="0.4">
      <c r="A932" s="46" t="str">
        <f>VLOOKUP(F932,M!$A$3:$B$32,2)</f>
        <v>歴史</v>
      </c>
      <c r="B932" s="46" t="str">
        <f>IFERROR(IF(A932="","",A932&amp;COUNTIF(A$2:A932,A932)),"")</f>
        <v>歴史77</v>
      </c>
      <c r="C932" s="51" t="s">
        <v>2122</v>
      </c>
      <c r="D932" s="52">
        <v>931</v>
      </c>
      <c r="F932" s="51" t="s">
        <v>36</v>
      </c>
      <c r="G932" s="51" t="s">
        <v>2212</v>
      </c>
      <c r="H932" s="51" t="s">
        <v>778</v>
      </c>
      <c r="K932" s="51" t="s">
        <v>780</v>
      </c>
      <c r="L932" s="51" t="s">
        <v>540</v>
      </c>
      <c r="M932" s="51" t="s">
        <v>541</v>
      </c>
      <c r="O932" s="51" t="s">
        <v>781</v>
      </c>
      <c r="P932" s="51" t="s">
        <v>782</v>
      </c>
      <c r="Q932" s="52">
        <v>3800</v>
      </c>
      <c r="R932" s="52">
        <v>4180</v>
      </c>
      <c r="S932" s="51" t="s">
        <v>783</v>
      </c>
      <c r="T932" s="51" t="s">
        <v>148</v>
      </c>
      <c r="U932" s="51" t="s">
        <v>784</v>
      </c>
      <c r="V932" s="51" t="s">
        <v>82</v>
      </c>
      <c r="Y932" s="49">
        <v>931</v>
      </c>
    </row>
    <row r="933" spans="1:25" x14ac:dyDescent="0.4">
      <c r="A933" s="46" t="str">
        <f>VLOOKUP(F933,M!$A$3:$B$32,2)</f>
        <v>歴史</v>
      </c>
      <c r="B933" s="46" t="str">
        <f>IFERROR(IF(A933="","",A933&amp;COUNTIF(A$2:A933,A933)),"")</f>
        <v>歴史78</v>
      </c>
      <c r="C933" s="51" t="s">
        <v>2122</v>
      </c>
      <c r="D933" s="52">
        <v>932</v>
      </c>
      <c r="F933" s="51" t="s">
        <v>36</v>
      </c>
      <c r="G933" s="51" t="s">
        <v>2212</v>
      </c>
      <c r="H933" s="51" t="s">
        <v>778</v>
      </c>
      <c r="K933" s="51" t="s">
        <v>2213</v>
      </c>
      <c r="L933" s="51" t="s">
        <v>540</v>
      </c>
      <c r="M933" s="51" t="s">
        <v>541</v>
      </c>
      <c r="O933" s="51" t="s">
        <v>2214</v>
      </c>
      <c r="P933" s="51" t="s">
        <v>2215</v>
      </c>
      <c r="Q933" s="52">
        <v>4000</v>
      </c>
      <c r="R933" s="52">
        <v>4400</v>
      </c>
      <c r="S933" s="51" t="s">
        <v>2216</v>
      </c>
      <c r="T933" s="51" t="s">
        <v>1299</v>
      </c>
      <c r="U933" s="51" t="s">
        <v>2218</v>
      </c>
      <c r="Y933" s="49">
        <v>932</v>
      </c>
    </row>
    <row r="934" spans="1:25" x14ac:dyDescent="0.4">
      <c r="A934" s="46" t="str">
        <f>VLOOKUP(F934,M!$A$3:$B$32,2)</f>
        <v>歴史</v>
      </c>
      <c r="B934" s="46" t="str">
        <f>IFERROR(IF(A934="","",A934&amp;COUNTIF(A$2:A934,A934)),"")</f>
        <v>歴史79</v>
      </c>
      <c r="C934" s="51" t="s">
        <v>2122</v>
      </c>
      <c r="D934" s="52">
        <v>933</v>
      </c>
      <c r="F934" s="51" t="s">
        <v>36</v>
      </c>
      <c r="G934" s="51" t="s">
        <v>2212</v>
      </c>
      <c r="H934" s="51" t="s">
        <v>778</v>
      </c>
      <c r="K934" s="51" t="s">
        <v>791</v>
      </c>
      <c r="L934" s="51" t="s">
        <v>87</v>
      </c>
      <c r="M934" s="51" t="s">
        <v>88</v>
      </c>
      <c r="O934" s="51" t="s">
        <v>792</v>
      </c>
      <c r="P934" s="51" t="s">
        <v>793</v>
      </c>
      <c r="Q934" s="52">
        <v>16000</v>
      </c>
      <c r="R934" s="52">
        <v>17600</v>
      </c>
      <c r="S934" s="51" t="s">
        <v>794</v>
      </c>
      <c r="T934" s="51" t="s">
        <v>110</v>
      </c>
      <c r="U934" s="51" t="s">
        <v>795</v>
      </c>
      <c r="V934" s="51" t="s">
        <v>82</v>
      </c>
      <c r="Y934" s="49">
        <v>933</v>
      </c>
    </row>
    <row r="935" spans="1:25" x14ac:dyDescent="0.4">
      <c r="A935" s="46" t="str">
        <f>VLOOKUP(F935,M!$A$3:$B$32,2)</f>
        <v>歴史</v>
      </c>
      <c r="B935" s="46" t="str">
        <f>IFERROR(IF(A935="","",A935&amp;COUNTIF(A$2:A935,A935)),"")</f>
        <v>歴史80</v>
      </c>
      <c r="C935" s="51" t="s">
        <v>2122</v>
      </c>
      <c r="D935" s="52">
        <v>934</v>
      </c>
      <c r="F935" s="51" t="s">
        <v>36</v>
      </c>
      <c r="G935" s="51" t="s">
        <v>2212</v>
      </c>
      <c r="H935" s="51" t="s">
        <v>778</v>
      </c>
      <c r="K935" s="51" t="s">
        <v>786</v>
      </c>
      <c r="L935" s="51" t="s">
        <v>87</v>
      </c>
      <c r="M935" s="51" t="s">
        <v>88</v>
      </c>
      <c r="O935" s="51" t="s">
        <v>787</v>
      </c>
      <c r="P935" s="51" t="s">
        <v>788</v>
      </c>
      <c r="Q935" s="52">
        <v>20000</v>
      </c>
      <c r="R935" s="52">
        <v>22000</v>
      </c>
      <c r="S935" s="51" t="s">
        <v>789</v>
      </c>
      <c r="T935" s="51" t="s">
        <v>92</v>
      </c>
      <c r="U935" s="51" t="s">
        <v>790</v>
      </c>
      <c r="V935" s="51" t="s">
        <v>82</v>
      </c>
      <c r="Y935" s="49">
        <v>934</v>
      </c>
    </row>
    <row r="936" spans="1:25" x14ac:dyDescent="0.4">
      <c r="A936" s="46" t="str">
        <f>VLOOKUP(F936,M!$A$3:$B$32,2)</f>
        <v>歴史</v>
      </c>
      <c r="B936" s="46" t="str">
        <f>IFERROR(IF(A936="","",A936&amp;COUNTIF(A$2:A936,A936)),"")</f>
        <v>歴史81</v>
      </c>
      <c r="C936" s="51" t="s">
        <v>2156</v>
      </c>
      <c r="D936" s="52">
        <v>935</v>
      </c>
      <c r="F936" s="51" t="s">
        <v>36</v>
      </c>
      <c r="G936" s="51" t="s">
        <v>2212</v>
      </c>
      <c r="H936" s="51" t="s">
        <v>778</v>
      </c>
      <c r="K936" s="51" t="s">
        <v>2219</v>
      </c>
      <c r="L936" s="51" t="s">
        <v>87</v>
      </c>
      <c r="M936" s="51" t="s">
        <v>88</v>
      </c>
      <c r="O936" s="51" t="s">
        <v>2220</v>
      </c>
      <c r="P936" s="51" t="s">
        <v>2221</v>
      </c>
      <c r="Q936" s="52">
        <v>16000</v>
      </c>
      <c r="R936" s="52">
        <v>17600</v>
      </c>
      <c r="S936" s="51" t="s">
        <v>2222</v>
      </c>
      <c r="T936" s="51" t="s">
        <v>1582</v>
      </c>
      <c r="U936" s="51" t="s">
        <v>1401</v>
      </c>
      <c r="Y936" s="49">
        <v>935</v>
      </c>
    </row>
    <row r="937" spans="1:25" x14ac:dyDescent="0.4">
      <c r="A937" s="46" t="str">
        <f>VLOOKUP(F937,M!$A$3:$B$32,2)</f>
        <v>歴史</v>
      </c>
      <c r="B937" s="46" t="str">
        <f>IFERROR(IF(A937="","",A937&amp;COUNTIF(A$2:A937,A937)),"")</f>
        <v>歴史82</v>
      </c>
      <c r="C937" s="51" t="s">
        <v>2156</v>
      </c>
      <c r="D937" s="52">
        <v>936</v>
      </c>
      <c r="F937" s="51" t="s">
        <v>36</v>
      </c>
      <c r="G937" s="51" t="s">
        <v>2212</v>
      </c>
      <c r="H937" s="51" t="s">
        <v>778</v>
      </c>
      <c r="K937" s="51" t="s">
        <v>2223</v>
      </c>
      <c r="L937" s="51" t="s">
        <v>87</v>
      </c>
      <c r="M937" s="51" t="s">
        <v>88</v>
      </c>
      <c r="O937" s="51" t="s">
        <v>2224</v>
      </c>
      <c r="P937" s="51" t="s">
        <v>2225</v>
      </c>
      <c r="Q937" s="52">
        <v>15000</v>
      </c>
      <c r="R937" s="52">
        <v>16500</v>
      </c>
      <c r="S937" s="51" t="s">
        <v>2226</v>
      </c>
      <c r="T937" s="51" t="s">
        <v>1268</v>
      </c>
      <c r="U937" s="51" t="s">
        <v>2227</v>
      </c>
      <c r="Y937" s="49">
        <v>936</v>
      </c>
    </row>
    <row r="938" spans="1:25" x14ac:dyDescent="0.4">
      <c r="A938" s="46" t="str">
        <f>VLOOKUP(F938,M!$A$3:$B$32,2)</f>
        <v>歴史</v>
      </c>
      <c r="B938" s="46" t="str">
        <f>IFERROR(IF(A938="","",A938&amp;COUNTIF(A$2:A938,A938)),"")</f>
        <v>歴史83</v>
      </c>
      <c r="C938" s="51" t="s">
        <v>2156</v>
      </c>
      <c r="D938" s="52">
        <v>937</v>
      </c>
      <c r="F938" s="51" t="s">
        <v>36</v>
      </c>
      <c r="G938" s="51" t="s">
        <v>2212</v>
      </c>
      <c r="H938" s="51" t="s">
        <v>778</v>
      </c>
      <c r="K938" s="51" t="s">
        <v>2228</v>
      </c>
      <c r="L938" s="51" t="s">
        <v>87</v>
      </c>
      <c r="M938" s="51" t="s">
        <v>88</v>
      </c>
      <c r="O938" s="51" t="s">
        <v>2229</v>
      </c>
      <c r="P938" s="51" t="s">
        <v>2225</v>
      </c>
      <c r="Q938" s="52">
        <v>17000</v>
      </c>
      <c r="R938" s="52">
        <v>18700</v>
      </c>
      <c r="S938" s="51" t="s">
        <v>2230</v>
      </c>
      <c r="T938" s="51" t="s">
        <v>1743</v>
      </c>
      <c r="U938" s="51" t="s">
        <v>1829</v>
      </c>
      <c r="Y938" s="49">
        <v>937</v>
      </c>
    </row>
    <row r="939" spans="1:25" x14ac:dyDescent="0.4">
      <c r="A939" s="46" t="str">
        <f>VLOOKUP(F939,M!$A$3:$B$32,2)</f>
        <v>歴史</v>
      </c>
      <c r="B939" s="46" t="str">
        <f>IFERROR(IF(A939="","",A939&amp;COUNTIF(A$2:A939,A939)),"")</f>
        <v>歴史84</v>
      </c>
      <c r="C939" s="51" t="s">
        <v>2156</v>
      </c>
      <c r="D939" s="52">
        <v>938</v>
      </c>
      <c r="F939" s="51" t="s">
        <v>36</v>
      </c>
      <c r="G939" s="51" t="s">
        <v>2212</v>
      </c>
      <c r="H939" s="51" t="s">
        <v>778</v>
      </c>
      <c r="K939" s="51" t="s">
        <v>2232</v>
      </c>
      <c r="L939" s="51" t="s">
        <v>87</v>
      </c>
      <c r="M939" s="51" t="s">
        <v>88</v>
      </c>
      <c r="O939" s="51" t="s">
        <v>2233</v>
      </c>
      <c r="P939" s="51" t="s">
        <v>2234</v>
      </c>
      <c r="Q939" s="52">
        <v>16000</v>
      </c>
      <c r="R939" s="52">
        <v>17600</v>
      </c>
      <c r="S939" s="51" t="s">
        <v>2235</v>
      </c>
      <c r="T939" s="51" t="s">
        <v>1470</v>
      </c>
      <c r="U939" s="51" t="s">
        <v>251</v>
      </c>
      <c r="Y939" s="49">
        <v>938</v>
      </c>
    </row>
    <row r="940" spans="1:25" x14ac:dyDescent="0.4">
      <c r="A940" s="46" t="str">
        <f>VLOOKUP(F940,M!$A$3:$B$32,2)</f>
        <v>歴史</v>
      </c>
      <c r="B940" s="46" t="str">
        <f>IFERROR(IF(A940="","",A940&amp;COUNTIF(A$2:A940,A940)),"")</f>
        <v>歴史85</v>
      </c>
      <c r="C940" s="51" t="s">
        <v>2156</v>
      </c>
      <c r="D940" s="52">
        <v>939</v>
      </c>
      <c r="F940" s="51" t="s">
        <v>36</v>
      </c>
      <c r="G940" s="51" t="s">
        <v>2212</v>
      </c>
      <c r="H940" s="51" t="s">
        <v>778</v>
      </c>
      <c r="K940" s="51" t="s">
        <v>2236</v>
      </c>
      <c r="L940" s="51" t="s">
        <v>87</v>
      </c>
      <c r="M940" s="51" t="s">
        <v>88</v>
      </c>
      <c r="O940" s="51" t="s">
        <v>2237</v>
      </c>
      <c r="P940" s="51" t="s">
        <v>2234</v>
      </c>
      <c r="Q940" s="52">
        <v>15000</v>
      </c>
      <c r="R940" s="52">
        <v>16500</v>
      </c>
      <c r="S940" s="51" t="s">
        <v>2238</v>
      </c>
      <c r="T940" s="51" t="s">
        <v>1549</v>
      </c>
      <c r="U940" s="51" t="s">
        <v>1593</v>
      </c>
      <c r="Y940" s="49">
        <v>939</v>
      </c>
    </row>
    <row r="941" spans="1:25" x14ac:dyDescent="0.4">
      <c r="A941" s="46" t="str">
        <f>VLOOKUP(F941,M!$A$3:$B$32,2)</f>
        <v>歴史</v>
      </c>
      <c r="B941" s="46" t="str">
        <f>IFERROR(IF(A941="","",A941&amp;COUNTIF(A$2:A941,A941)),"")</f>
        <v>歴史86</v>
      </c>
      <c r="C941" s="51" t="s">
        <v>2156</v>
      </c>
      <c r="D941" s="52">
        <v>940</v>
      </c>
      <c r="F941" s="51" t="s">
        <v>36</v>
      </c>
      <c r="G941" s="51" t="s">
        <v>2212</v>
      </c>
      <c r="H941" s="51" t="s">
        <v>778</v>
      </c>
      <c r="K941" s="51" t="s">
        <v>2239</v>
      </c>
      <c r="L941" s="51" t="s">
        <v>87</v>
      </c>
      <c r="M941" s="51" t="s">
        <v>88</v>
      </c>
      <c r="O941" s="51" t="s">
        <v>2240</v>
      </c>
      <c r="P941" s="51" t="s">
        <v>2241</v>
      </c>
      <c r="Q941" s="52">
        <v>15000</v>
      </c>
      <c r="R941" s="52">
        <v>16500</v>
      </c>
      <c r="S941" s="51" t="s">
        <v>2242</v>
      </c>
      <c r="T941" s="51" t="s">
        <v>1312</v>
      </c>
      <c r="U941" s="51" t="s">
        <v>1777</v>
      </c>
      <c r="Y941" s="49">
        <v>940</v>
      </c>
    </row>
    <row r="942" spans="1:25" x14ac:dyDescent="0.4">
      <c r="A942" s="46" t="str">
        <f>VLOOKUP(F942,M!$A$3:$B$32,2)</f>
        <v>歴史</v>
      </c>
      <c r="B942" s="46" t="str">
        <f>IFERROR(IF(A942="","",A942&amp;COUNTIF(A$2:A942,A942)),"")</f>
        <v>歴史87</v>
      </c>
      <c r="C942" s="51" t="s">
        <v>2156</v>
      </c>
      <c r="D942" s="52">
        <v>941</v>
      </c>
      <c r="F942" s="51" t="s">
        <v>36</v>
      </c>
      <c r="G942" s="51" t="s">
        <v>2212</v>
      </c>
      <c r="H942" s="51" t="s">
        <v>778</v>
      </c>
      <c r="K942" s="51" t="s">
        <v>2243</v>
      </c>
      <c r="L942" s="51" t="s">
        <v>87</v>
      </c>
      <c r="M942" s="51" t="s">
        <v>88</v>
      </c>
      <c r="O942" s="51" t="s">
        <v>2244</v>
      </c>
      <c r="P942" s="51" t="s">
        <v>2245</v>
      </c>
      <c r="Q942" s="52">
        <v>16000</v>
      </c>
      <c r="R942" s="52">
        <v>17600</v>
      </c>
      <c r="S942" s="51" t="s">
        <v>2246</v>
      </c>
      <c r="T942" s="51" t="s">
        <v>1592</v>
      </c>
      <c r="U942" s="51" t="s">
        <v>1620</v>
      </c>
      <c r="Y942" s="49">
        <v>941</v>
      </c>
    </row>
    <row r="943" spans="1:25" x14ac:dyDescent="0.4">
      <c r="A943" s="46" t="str">
        <f>VLOOKUP(F943,M!$A$3:$B$32,2)</f>
        <v>歴史</v>
      </c>
      <c r="B943" s="46" t="str">
        <f>IFERROR(IF(A943="","",A943&amp;COUNTIF(A$2:A943,A943)),"")</f>
        <v>歴史88</v>
      </c>
      <c r="C943" s="51" t="s">
        <v>2156</v>
      </c>
      <c r="D943" s="52">
        <v>942</v>
      </c>
      <c r="F943" s="51" t="s">
        <v>36</v>
      </c>
      <c r="G943" s="51" t="s">
        <v>2212</v>
      </c>
      <c r="H943" s="51" t="s">
        <v>778</v>
      </c>
      <c r="L943" s="51" t="s">
        <v>545</v>
      </c>
      <c r="M943" s="51" t="s">
        <v>546</v>
      </c>
      <c r="O943" s="51" t="s">
        <v>5982</v>
      </c>
      <c r="P943" s="51" t="s">
        <v>5983</v>
      </c>
      <c r="Q943" s="52">
        <v>7200</v>
      </c>
      <c r="R943" s="52">
        <v>7920</v>
      </c>
      <c r="S943" s="51" t="s">
        <v>799</v>
      </c>
      <c r="T943" s="51" t="s">
        <v>187</v>
      </c>
      <c r="U943" s="51" t="s">
        <v>800</v>
      </c>
      <c r="V943" s="51" t="s">
        <v>129</v>
      </c>
      <c r="Y943" s="49">
        <v>942</v>
      </c>
    </row>
    <row r="944" spans="1:25" x14ac:dyDescent="0.4">
      <c r="A944" s="46" t="str">
        <f>VLOOKUP(F944,M!$A$3:$B$32,2)</f>
        <v>歴史</v>
      </c>
      <c r="B944" s="46" t="str">
        <f>IFERROR(IF(A944="","",A944&amp;COUNTIF(A$2:A944,A944)),"")</f>
        <v>歴史89</v>
      </c>
      <c r="C944" s="51" t="s">
        <v>2156</v>
      </c>
      <c r="D944" s="52">
        <v>943</v>
      </c>
      <c r="F944" s="51" t="s">
        <v>36</v>
      </c>
      <c r="G944" s="51" t="s">
        <v>2212</v>
      </c>
      <c r="H944" s="51" t="s">
        <v>778</v>
      </c>
      <c r="K944" s="51" t="s">
        <v>801</v>
      </c>
      <c r="L944" s="51" t="s">
        <v>802</v>
      </c>
      <c r="M944" s="51" t="s">
        <v>803</v>
      </c>
      <c r="O944" s="51" t="s">
        <v>804</v>
      </c>
      <c r="P944" s="51" t="s">
        <v>805</v>
      </c>
      <c r="Q944" s="52">
        <v>2700</v>
      </c>
      <c r="R944" s="52">
        <v>2970</v>
      </c>
      <c r="S944" s="51" t="s">
        <v>806</v>
      </c>
      <c r="T944" s="51" t="s">
        <v>172</v>
      </c>
      <c r="U944" s="51" t="s">
        <v>807</v>
      </c>
      <c r="V944" s="51" t="s">
        <v>82</v>
      </c>
      <c r="Y944" s="49">
        <v>943</v>
      </c>
    </row>
    <row r="945" spans="1:25" x14ac:dyDescent="0.4">
      <c r="A945" s="46" t="str">
        <f>VLOOKUP(F945,M!$A$3:$B$32,2)</f>
        <v>歴史</v>
      </c>
      <c r="B945" s="46" t="str">
        <f>IFERROR(IF(A945="","",A945&amp;COUNTIF(A$2:A945,A945)),"")</f>
        <v>歴史90</v>
      </c>
      <c r="C945" s="51" t="s">
        <v>2156</v>
      </c>
      <c r="D945" s="52">
        <v>944</v>
      </c>
      <c r="F945" s="51" t="s">
        <v>36</v>
      </c>
      <c r="G945" s="51" t="s">
        <v>2212</v>
      </c>
      <c r="H945" s="51" t="s">
        <v>778</v>
      </c>
      <c r="K945" s="51" t="s">
        <v>808</v>
      </c>
      <c r="L945" s="51" t="s">
        <v>802</v>
      </c>
      <c r="M945" s="51" t="s">
        <v>803</v>
      </c>
      <c r="O945" s="51" t="s">
        <v>809</v>
      </c>
      <c r="P945" s="51" t="s">
        <v>810</v>
      </c>
      <c r="Q945" s="52">
        <v>3000</v>
      </c>
      <c r="R945" s="52">
        <v>3300</v>
      </c>
      <c r="S945" s="51" t="s">
        <v>811</v>
      </c>
      <c r="T945" s="51" t="s">
        <v>102</v>
      </c>
      <c r="U945" s="51" t="s">
        <v>812</v>
      </c>
      <c r="V945" s="51" t="s">
        <v>82</v>
      </c>
      <c r="Y945" s="49">
        <v>944</v>
      </c>
    </row>
    <row r="946" spans="1:25" x14ac:dyDescent="0.4">
      <c r="A946" s="46" t="str">
        <f>VLOOKUP(F946,M!$A$3:$B$32,2)</f>
        <v>歴史</v>
      </c>
      <c r="B946" s="46" t="str">
        <f>IFERROR(IF(A946="","",A946&amp;COUNTIF(A$2:A946,A946)),"")</f>
        <v>歴史91</v>
      </c>
      <c r="C946" s="51" t="s">
        <v>2156</v>
      </c>
      <c r="D946" s="52">
        <v>945</v>
      </c>
      <c r="F946" s="51" t="s">
        <v>36</v>
      </c>
      <c r="G946" s="51" t="s">
        <v>2212</v>
      </c>
      <c r="H946" s="51" t="s">
        <v>778</v>
      </c>
      <c r="K946" s="51" t="s">
        <v>813</v>
      </c>
      <c r="L946" s="51" t="s">
        <v>814</v>
      </c>
      <c r="M946" s="51" t="s">
        <v>815</v>
      </c>
      <c r="O946" s="51" t="s">
        <v>816</v>
      </c>
      <c r="P946" s="51" t="s">
        <v>817</v>
      </c>
      <c r="Q946" s="52">
        <v>18000</v>
      </c>
      <c r="R946" s="52">
        <v>19800</v>
      </c>
      <c r="S946" s="51" t="s">
        <v>818</v>
      </c>
      <c r="T946" s="51" t="s">
        <v>97</v>
      </c>
      <c r="U946" s="51" t="s">
        <v>819</v>
      </c>
      <c r="V946" s="51" t="s">
        <v>82</v>
      </c>
      <c r="Y946" s="49">
        <v>945</v>
      </c>
    </row>
    <row r="947" spans="1:25" x14ac:dyDescent="0.4">
      <c r="A947" s="46" t="str">
        <f>VLOOKUP(F947,M!$A$3:$B$32,2)</f>
        <v>歴史</v>
      </c>
      <c r="B947" s="46" t="str">
        <f>IFERROR(IF(A947="","",A947&amp;COUNTIF(A$2:A947,A947)),"")</f>
        <v>歴史92</v>
      </c>
      <c r="C947" s="51" t="s">
        <v>2156</v>
      </c>
      <c r="D947" s="52">
        <v>946</v>
      </c>
      <c r="F947" s="51" t="s">
        <v>36</v>
      </c>
      <c r="G947" s="51" t="s">
        <v>2212</v>
      </c>
      <c r="H947" s="51" t="s">
        <v>778</v>
      </c>
      <c r="K947" s="51" t="s">
        <v>826</v>
      </c>
      <c r="L947" s="51" t="s">
        <v>551</v>
      </c>
      <c r="M947" s="51" t="s">
        <v>552</v>
      </c>
      <c r="O947" s="51" t="s">
        <v>827</v>
      </c>
      <c r="P947" s="51" t="s">
        <v>828</v>
      </c>
      <c r="Q947" s="52">
        <v>6500</v>
      </c>
      <c r="R947" s="52">
        <v>7150</v>
      </c>
      <c r="S947" s="51" t="s">
        <v>829</v>
      </c>
      <c r="T947" s="51" t="s">
        <v>92</v>
      </c>
      <c r="U947" s="51" t="s">
        <v>392</v>
      </c>
      <c r="V947" s="51" t="s">
        <v>82</v>
      </c>
      <c r="Y947" s="49">
        <v>946</v>
      </c>
    </row>
    <row r="948" spans="1:25" x14ac:dyDescent="0.4">
      <c r="A948" s="46" t="str">
        <f>VLOOKUP(F948,M!$A$3:$B$32,2)</f>
        <v>歴史</v>
      </c>
      <c r="B948" s="46" t="str">
        <f>IFERROR(IF(A948="","",A948&amp;COUNTIF(A$2:A948,A948)),"")</f>
        <v>歴史93</v>
      </c>
      <c r="C948" s="51" t="s">
        <v>2156</v>
      </c>
      <c r="D948" s="52">
        <v>947</v>
      </c>
      <c r="F948" s="51" t="s">
        <v>36</v>
      </c>
      <c r="G948" s="51" t="s">
        <v>2212</v>
      </c>
      <c r="H948" s="51" t="s">
        <v>778</v>
      </c>
      <c r="K948" s="51" t="s">
        <v>2249</v>
      </c>
      <c r="L948" s="51" t="s">
        <v>551</v>
      </c>
      <c r="M948" s="51" t="s">
        <v>552</v>
      </c>
      <c r="O948" s="51" t="s">
        <v>2250</v>
      </c>
      <c r="P948" s="51" t="s">
        <v>2251</v>
      </c>
      <c r="Q948" s="52">
        <v>3500</v>
      </c>
      <c r="R948" s="52">
        <v>3850</v>
      </c>
      <c r="S948" s="51" t="s">
        <v>2252</v>
      </c>
      <c r="T948" s="51" t="s">
        <v>1394</v>
      </c>
      <c r="U948" s="51" t="s">
        <v>390</v>
      </c>
      <c r="V948" s="51" t="s">
        <v>82</v>
      </c>
      <c r="Y948" s="49">
        <v>947</v>
      </c>
    </row>
    <row r="949" spans="1:25" x14ac:dyDescent="0.4">
      <c r="A949" s="46" t="str">
        <f>VLOOKUP(F949,M!$A$3:$B$32,2)</f>
        <v>歴史</v>
      </c>
      <c r="B949" s="46" t="str">
        <f>IFERROR(IF(A949="","",A949&amp;COUNTIF(A$2:A949,A949)),"")</f>
        <v>歴史94</v>
      </c>
      <c r="C949" s="51" t="s">
        <v>2156</v>
      </c>
      <c r="D949" s="52">
        <v>948</v>
      </c>
      <c r="F949" s="51" t="s">
        <v>36</v>
      </c>
      <c r="G949" s="51" t="s">
        <v>2212</v>
      </c>
      <c r="H949" s="51" t="s">
        <v>778</v>
      </c>
      <c r="K949" s="51" t="s">
        <v>2253</v>
      </c>
      <c r="L949" s="51" t="s">
        <v>551</v>
      </c>
      <c r="M949" s="51" t="s">
        <v>552</v>
      </c>
      <c r="O949" s="51" t="s">
        <v>2254</v>
      </c>
      <c r="P949" s="51" t="s">
        <v>2255</v>
      </c>
      <c r="Q949" s="52">
        <v>6800</v>
      </c>
      <c r="R949" s="52">
        <v>7480</v>
      </c>
      <c r="S949" s="51" t="s">
        <v>2256</v>
      </c>
      <c r="T949" s="51" t="s">
        <v>1400</v>
      </c>
      <c r="U949" s="51" t="s">
        <v>164</v>
      </c>
      <c r="Y949" s="49">
        <v>948</v>
      </c>
    </row>
    <row r="950" spans="1:25" x14ac:dyDescent="0.4">
      <c r="A950" s="46" t="str">
        <f>VLOOKUP(F950,M!$A$3:$B$32,2)</f>
        <v>歴史</v>
      </c>
      <c r="B950" s="46" t="str">
        <f>IFERROR(IF(A950="","",A950&amp;COUNTIF(A$2:A950,A950)),"")</f>
        <v>歴史95</v>
      </c>
      <c r="C950" s="51" t="s">
        <v>2156</v>
      </c>
      <c r="D950" s="52">
        <v>949</v>
      </c>
      <c r="F950" s="51" t="s">
        <v>36</v>
      </c>
      <c r="G950" s="51" t="s">
        <v>2212</v>
      </c>
      <c r="H950" s="51" t="s">
        <v>778</v>
      </c>
      <c r="K950" s="51" t="s">
        <v>2257</v>
      </c>
      <c r="L950" s="51" t="s">
        <v>551</v>
      </c>
      <c r="M950" s="51" t="s">
        <v>552</v>
      </c>
      <c r="O950" s="51" t="s">
        <v>2258</v>
      </c>
      <c r="P950" s="51" t="s">
        <v>2259</v>
      </c>
      <c r="Q950" s="52">
        <v>6400</v>
      </c>
      <c r="R950" s="52">
        <v>7040</v>
      </c>
      <c r="S950" s="51" t="s">
        <v>2260</v>
      </c>
      <c r="T950" s="51" t="s">
        <v>1243</v>
      </c>
      <c r="U950" s="51" t="s">
        <v>966</v>
      </c>
      <c r="Y950" s="49">
        <v>949</v>
      </c>
    </row>
    <row r="951" spans="1:25" x14ac:dyDescent="0.4">
      <c r="A951" s="46" t="str">
        <f>VLOOKUP(F951,M!$A$3:$B$32,2)</f>
        <v>歴史</v>
      </c>
      <c r="B951" s="46" t="str">
        <f>IFERROR(IF(A951="","",A951&amp;COUNTIF(A$2:A951,A951)),"")</f>
        <v>歴史96</v>
      </c>
      <c r="C951" s="51" t="s">
        <v>2156</v>
      </c>
      <c r="D951" s="52">
        <v>950</v>
      </c>
      <c r="F951" s="51" t="s">
        <v>36</v>
      </c>
      <c r="G951" s="51" t="s">
        <v>2212</v>
      </c>
      <c r="H951" s="51" t="s">
        <v>778</v>
      </c>
      <c r="K951" s="51" t="s">
        <v>5984</v>
      </c>
      <c r="L951" s="51" t="s">
        <v>564</v>
      </c>
      <c r="M951" s="51" t="s">
        <v>565</v>
      </c>
      <c r="O951" s="51" t="s">
        <v>5985</v>
      </c>
      <c r="P951" s="51" t="s">
        <v>5986</v>
      </c>
      <c r="Q951" s="52">
        <v>4500</v>
      </c>
      <c r="R951" s="52">
        <v>4950</v>
      </c>
      <c r="S951" s="51" t="s">
        <v>5987</v>
      </c>
      <c r="T951" s="51" t="s">
        <v>224</v>
      </c>
      <c r="U951" s="51" t="s">
        <v>5988</v>
      </c>
      <c r="V951" s="51" t="s">
        <v>82</v>
      </c>
      <c r="Y951" s="49">
        <v>950</v>
      </c>
    </row>
    <row r="952" spans="1:25" x14ac:dyDescent="0.4">
      <c r="A952" s="46" t="str">
        <f>VLOOKUP(F952,M!$A$3:$B$32,2)</f>
        <v>歴史</v>
      </c>
      <c r="B952" s="46" t="str">
        <f>IFERROR(IF(A952="","",A952&amp;COUNTIF(A$2:A952,A952)),"")</f>
        <v>歴史97</v>
      </c>
      <c r="C952" s="51" t="s">
        <v>2189</v>
      </c>
      <c r="D952" s="52">
        <v>951</v>
      </c>
      <c r="F952" s="51" t="s">
        <v>36</v>
      </c>
      <c r="G952" s="51" t="s">
        <v>2212</v>
      </c>
      <c r="H952" s="51" t="s">
        <v>778</v>
      </c>
      <c r="K952" s="51"/>
      <c r="L952" s="51" t="s">
        <v>4182</v>
      </c>
      <c r="M952" s="51" t="s">
        <v>4183</v>
      </c>
      <c r="O952" s="55" t="s">
        <v>5989</v>
      </c>
      <c r="P952" s="51" t="s">
        <v>5990</v>
      </c>
      <c r="Q952" s="52">
        <v>7100</v>
      </c>
      <c r="R952" s="52">
        <v>7810</v>
      </c>
      <c r="S952" s="51" t="s">
        <v>5991</v>
      </c>
      <c r="T952" s="51" t="s">
        <v>97</v>
      </c>
      <c r="U952" s="51" t="s">
        <v>5992</v>
      </c>
      <c r="V952" s="51" t="s">
        <v>129</v>
      </c>
      <c r="Y952" s="49">
        <v>951</v>
      </c>
    </row>
    <row r="953" spans="1:25" x14ac:dyDescent="0.4">
      <c r="A953" s="46" t="str">
        <f>VLOOKUP(F953,M!$A$3:$B$32,2)</f>
        <v>歴史</v>
      </c>
      <c r="B953" s="46" t="str">
        <f>IFERROR(IF(A953="","",A953&amp;COUNTIF(A$2:A953,A953)),"")</f>
        <v>歴史98</v>
      </c>
      <c r="C953" s="51" t="s">
        <v>2189</v>
      </c>
      <c r="D953" s="52">
        <v>952</v>
      </c>
      <c r="F953" s="51" t="s">
        <v>36</v>
      </c>
      <c r="G953" s="51" t="s">
        <v>2212</v>
      </c>
      <c r="H953" s="51" t="s">
        <v>778</v>
      </c>
      <c r="K953" s="51"/>
      <c r="L953" s="51" t="s">
        <v>4182</v>
      </c>
      <c r="M953" s="51" t="s">
        <v>4183</v>
      </c>
      <c r="O953" s="55" t="s">
        <v>5993</v>
      </c>
      <c r="P953" s="51" t="s">
        <v>5994</v>
      </c>
      <c r="Q953" s="52">
        <v>7100</v>
      </c>
      <c r="R953" s="52">
        <v>7810</v>
      </c>
      <c r="S953" s="51" t="s">
        <v>5995</v>
      </c>
      <c r="T953" s="51" t="s">
        <v>5540</v>
      </c>
      <c r="U953" s="51" t="s">
        <v>5996</v>
      </c>
      <c r="V953" s="51" t="s">
        <v>129</v>
      </c>
      <c r="Y953" s="49">
        <v>952</v>
      </c>
    </row>
    <row r="954" spans="1:25" x14ac:dyDescent="0.4">
      <c r="A954" s="46" t="str">
        <f>VLOOKUP(F954,M!$A$3:$B$32,2)</f>
        <v>歴史</v>
      </c>
      <c r="B954" s="46" t="str">
        <f>IFERROR(IF(A954="","",A954&amp;COUNTIF(A$2:A954,A954)),"")</f>
        <v>歴史99</v>
      </c>
      <c r="C954" s="51" t="s">
        <v>2189</v>
      </c>
      <c r="D954" s="52">
        <v>953</v>
      </c>
      <c r="F954" s="51" t="s">
        <v>36</v>
      </c>
      <c r="G954" s="51" t="s">
        <v>2212</v>
      </c>
      <c r="H954" s="51" t="s">
        <v>778</v>
      </c>
      <c r="K954" s="51" t="s">
        <v>5997</v>
      </c>
      <c r="L954" s="51" t="s">
        <v>592</v>
      </c>
      <c r="M954" s="51" t="s">
        <v>593</v>
      </c>
      <c r="O954" s="51" t="s">
        <v>5998</v>
      </c>
      <c r="P954" s="51" t="s">
        <v>5999</v>
      </c>
      <c r="Q954" s="52">
        <v>5000</v>
      </c>
      <c r="R954" s="52">
        <v>5500</v>
      </c>
      <c r="S954" s="51" t="s">
        <v>6000</v>
      </c>
      <c r="T954" s="51" t="s">
        <v>5540</v>
      </c>
      <c r="U954" s="51" t="s">
        <v>6001</v>
      </c>
      <c r="V954" s="51" t="s">
        <v>82</v>
      </c>
      <c r="Y954" s="49">
        <v>953</v>
      </c>
    </row>
    <row r="955" spans="1:25" x14ac:dyDescent="0.4">
      <c r="A955" s="46" t="str">
        <f>VLOOKUP(F955,M!$A$3:$B$32,2)</f>
        <v>歴史</v>
      </c>
      <c r="B955" s="46" t="str">
        <f>IFERROR(IF(A955="","",A955&amp;COUNTIF(A$2:A955,A955)),"")</f>
        <v>歴史100</v>
      </c>
      <c r="C955" s="51" t="s">
        <v>2189</v>
      </c>
      <c r="D955" s="52">
        <v>954</v>
      </c>
      <c r="F955" s="51" t="s">
        <v>36</v>
      </c>
      <c r="G955" s="51" t="s">
        <v>2212</v>
      </c>
      <c r="H955" s="51" t="s">
        <v>778</v>
      </c>
      <c r="K955" s="51" t="s">
        <v>6002</v>
      </c>
      <c r="L955" s="51" t="s">
        <v>450</v>
      </c>
      <c r="M955" s="51" t="s">
        <v>451</v>
      </c>
      <c r="O955" s="51" t="s">
        <v>6003</v>
      </c>
      <c r="P955" s="51" t="s">
        <v>6004</v>
      </c>
      <c r="Q955" s="52">
        <v>3800</v>
      </c>
      <c r="R955" s="52">
        <v>4180</v>
      </c>
      <c r="S955" s="51" t="s">
        <v>6005</v>
      </c>
      <c r="T955" s="51" t="s">
        <v>5540</v>
      </c>
      <c r="U955" s="51" t="s">
        <v>812</v>
      </c>
      <c r="V955" s="51" t="s">
        <v>82</v>
      </c>
      <c r="Y955" s="49">
        <v>954</v>
      </c>
    </row>
    <row r="956" spans="1:25" x14ac:dyDescent="0.4">
      <c r="A956" s="46" t="str">
        <f>VLOOKUP(F956,M!$A$3:$B$32,2)</f>
        <v>歴史</v>
      </c>
      <c r="B956" s="46" t="str">
        <f>IFERROR(IF(A956="","",A956&amp;COUNTIF(A$2:A956,A956)),"")</f>
        <v>歴史101</v>
      </c>
      <c r="C956" s="51" t="s">
        <v>2189</v>
      </c>
      <c r="D956" s="52">
        <v>955</v>
      </c>
      <c r="F956" s="51" t="s">
        <v>36</v>
      </c>
      <c r="G956" s="51" t="s">
        <v>2212</v>
      </c>
      <c r="H956" s="51" t="s">
        <v>778</v>
      </c>
      <c r="L956" s="51" t="s">
        <v>138</v>
      </c>
      <c r="M956" s="51" t="s">
        <v>139</v>
      </c>
      <c r="O956" s="51" t="s">
        <v>2264</v>
      </c>
      <c r="P956" s="51" t="s">
        <v>2265</v>
      </c>
      <c r="Q956" s="54">
        <v>6750</v>
      </c>
      <c r="R956" s="52">
        <v>7425</v>
      </c>
      <c r="S956" s="51" t="s">
        <v>2266</v>
      </c>
      <c r="T956" s="51" t="s">
        <v>2267</v>
      </c>
      <c r="Y956" s="49">
        <v>955</v>
      </c>
    </row>
    <row r="957" spans="1:25" x14ac:dyDescent="0.4">
      <c r="A957" s="46" t="str">
        <f>VLOOKUP(F957,M!$A$3:$B$32,2)</f>
        <v>歴史</v>
      </c>
      <c r="B957" s="46" t="str">
        <f>IFERROR(IF(A957="","",A957&amp;COUNTIF(A$2:A957,A957)),"")</f>
        <v>歴史102</v>
      </c>
      <c r="C957" s="51" t="s">
        <v>2189</v>
      </c>
      <c r="D957" s="52">
        <v>956</v>
      </c>
      <c r="F957" s="51" t="s">
        <v>36</v>
      </c>
      <c r="G957" s="51" t="s">
        <v>2212</v>
      </c>
      <c r="H957" s="51" t="s">
        <v>778</v>
      </c>
      <c r="K957" s="51" t="s">
        <v>2268</v>
      </c>
      <c r="L957" s="51" t="s">
        <v>510</v>
      </c>
      <c r="M957" s="51" t="s">
        <v>511</v>
      </c>
      <c r="O957" s="51" t="s">
        <v>2269</v>
      </c>
      <c r="P957" s="51" t="s">
        <v>2270</v>
      </c>
      <c r="Q957" s="52">
        <v>13000</v>
      </c>
      <c r="R957" s="52">
        <v>14300</v>
      </c>
      <c r="S957" s="51" t="s">
        <v>2271</v>
      </c>
      <c r="T957" s="51" t="s">
        <v>1369</v>
      </c>
      <c r="U957" s="51" t="s">
        <v>857</v>
      </c>
      <c r="V957" s="51" t="s">
        <v>82</v>
      </c>
      <c r="Y957" s="49">
        <v>956</v>
      </c>
    </row>
    <row r="958" spans="1:25" x14ac:dyDescent="0.4">
      <c r="A958" s="46" t="str">
        <f>VLOOKUP(F958,M!$A$3:$B$32,2)</f>
        <v>歴史</v>
      </c>
      <c r="B958" s="46" t="str">
        <f>IFERROR(IF(A958="","",A958&amp;COUNTIF(A$2:A958,A958)),"")</f>
        <v>歴史103</v>
      </c>
      <c r="C958" s="51" t="s">
        <v>2189</v>
      </c>
      <c r="D958" s="52">
        <v>957</v>
      </c>
      <c r="F958" s="51" t="s">
        <v>36</v>
      </c>
      <c r="G958" s="51" t="s">
        <v>2212</v>
      </c>
      <c r="H958" s="51" t="s">
        <v>778</v>
      </c>
      <c r="K958" s="51" t="s">
        <v>2272</v>
      </c>
      <c r="L958" s="51" t="s">
        <v>510</v>
      </c>
      <c r="M958" s="51" t="s">
        <v>511</v>
      </c>
      <c r="O958" s="51" t="s">
        <v>2273</v>
      </c>
      <c r="P958" s="51" t="s">
        <v>2274</v>
      </c>
      <c r="Q958" s="52">
        <v>3400</v>
      </c>
      <c r="R958" s="52">
        <v>3740</v>
      </c>
      <c r="S958" s="51" t="s">
        <v>2275</v>
      </c>
      <c r="T958" s="51" t="s">
        <v>1368</v>
      </c>
      <c r="U958" s="51" t="s">
        <v>2276</v>
      </c>
      <c r="V958" s="51" t="s">
        <v>82</v>
      </c>
      <c r="Y958" s="49">
        <v>957</v>
      </c>
    </row>
    <row r="959" spans="1:25" x14ac:dyDescent="0.4">
      <c r="A959" s="46" t="str">
        <f>VLOOKUP(F959,M!$A$3:$B$32,2)</f>
        <v>歴史</v>
      </c>
      <c r="B959" s="46" t="str">
        <f>IFERROR(IF(A959="","",A959&amp;COUNTIF(A$2:A959,A959)),"")</f>
        <v>歴史104</v>
      </c>
      <c r="C959" s="51" t="s">
        <v>2189</v>
      </c>
      <c r="D959" s="52">
        <v>958</v>
      </c>
      <c r="F959" s="51" t="s">
        <v>36</v>
      </c>
      <c r="G959" s="51" t="s">
        <v>2212</v>
      </c>
      <c r="H959" s="51" t="s">
        <v>778</v>
      </c>
      <c r="K959" s="51" t="s">
        <v>6006</v>
      </c>
      <c r="L959" s="51" t="s">
        <v>1216</v>
      </c>
      <c r="M959" s="51" t="s">
        <v>1217</v>
      </c>
      <c r="O959" s="51" t="s">
        <v>6007</v>
      </c>
      <c r="P959" s="51" t="s">
        <v>6008</v>
      </c>
      <c r="Q959" s="52">
        <v>1800</v>
      </c>
      <c r="R959" s="52">
        <v>1980</v>
      </c>
      <c r="S959" s="51" t="s">
        <v>6009</v>
      </c>
      <c r="T959" s="51" t="s">
        <v>1301</v>
      </c>
      <c r="U959" s="51" t="s">
        <v>6010</v>
      </c>
      <c r="V959" s="51" t="s">
        <v>82</v>
      </c>
      <c r="Y959" s="49">
        <v>958</v>
      </c>
    </row>
    <row r="960" spans="1:25" x14ac:dyDescent="0.4">
      <c r="A960" s="46" t="str">
        <f>VLOOKUP(F960,M!$A$3:$B$32,2)</f>
        <v>歴史</v>
      </c>
      <c r="B960" s="46" t="str">
        <f>IFERROR(IF(A960="","",A960&amp;COUNTIF(A$2:A960,A960)),"")</f>
        <v>歴史105</v>
      </c>
      <c r="C960" s="51" t="s">
        <v>2189</v>
      </c>
      <c r="D960" s="52">
        <v>959</v>
      </c>
      <c r="F960" s="51" t="s">
        <v>36</v>
      </c>
      <c r="G960" s="51" t="s">
        <v>2212</v>
      </c>
      <c r="H960" s="51" t="s">
        <v>778</v>
      </c>
      <c r="K960" s="51" t="s">
        <v>6011</v>
      </c>
      <c r="L960" s="51" t="s">
        <v>1216</v>
      </c>
      <c r="M960" s="51" t="s">
        <v>1217</v>
      </c>
      <c r="O960" s="51" t="s">
        <v>6012</v>
      </c>
      <c r="P960" s="51" t="s">
        <v>6013</v>
      </c>
      <c r="Q960" s="52">
        <v>2000</v>
      </c>
      <c r="R960" s="52">
        <v>2200</v>
      </c>
      <c r="S960" s="51" t="s">
        <v>6014</v>
      </c>
      <c r="T960" s="51" t="s">
        <v>1369</v>
      </c>
      <c r="U960" s="51" t="s">
        <v>305</v>
      </c>
      <c r="V960" s="51" t="s">
        <v>82</v>
      </c>
      <c r="Y960" s="49">
        <v>959</v>
      </c>
    </row>
    <row r="961" spans="1:25" x14ac:dyDescent="0.4">
      <c r="A961" s="46" t="str">
        <f>VLOOKUP(F961,M!$A$3:$B$32,2)</f>
        <v>歴史</v>
      </c>
      <c r="B961" s="46" t="str">
        <f>IFERROR(IF(A961="","",A961&amp;COUNTIF(A$2:A961,A961)),"")</f>
        <v>歴史106</v>
      </c>
      <c r="C961" s="51" t="s">
        <v>2189</v>
      </c>
      <c r="D961" s="52">
        <v>960</v>
      </c>
      <c r="F961" s="51" t="s">
        <v>36</v>
      </c>
      <c r="G961" s="51" t="s">
        <v>2212</v>
      </c>
      <c r="H961" s="51" t="s">
        <v>778</v>
      </c>
      <c r="K961" s="51" t="s">
        <v>2277</v>
      </c>
      <c r="L961" s="51" t="s">
        <v>916</v>
      </c>
      <c r="M961" s="51" t="s">
        <v>917</v>
      </c>
      <c r="O961" s="51" t="s">
        <v>2278</v>
      </c>
      <c r="P961" s="51" t="s">
        <v>2279</v>
      </c>
      <c r="Q961" s="54">
        <v>14500</v>
      </c>
      <c r="R961" s="52">
        <v>15950</v>
      </c>
      <c r="S961" s="51" t="s">
        <v>2280</v>
      </c>
      <c r="T961" s="51" t="s">
        <v>2281</v>
      </c>
      <c r="U961" s="51" t="s">
        <v>2267</v>
      </c>
      <c r="Y961" s="49">
        <v>960</v>
      </c>
    </row>
    <row r="962" spans="1:25" x14ac:dyDescent="0.4">
      <c r="A962" s="46" t="str">
        <f>VLOOKUP(F962,M!$A$3:$B$32,2)</f>
        <v>歴史</v>
      </c>
      <c r="B962" s="46" t="str">
        <f>IFERROR(IF(A962="","",A962&amp;COUNTIF(A$2:A962,A962)),"")</f>
        <v>歴史107</v>
      </c>
      <c r="C962" s="51" t="s">
        <v>2189</v>
      </c>
      <c r="D962" s="52">
        <v>961</v>
      </c>
      <c r="F962" s="51" t="s">
        <v>36</v>
      </c>
      <c r="G962" s="51" t="s">
        <v>2212</v>
      </c>
      <c r="H962" s="51" t="s">
        <v>778</v>
      </c>
      <c r="K962" s="51" t="s">
        <v>2282</v>
      </c>
      <c r="L962" s="51" t="s">
        <v>916</v>
      </c>
      <c r="M962" s="51" t="s">
        <v>917</v>
      </c>
      <c r="O962" s="51" t="s">
        <v>2283</v>
      </c>
      <c r="P962" s="51" t="s">
        <v>2284</v>
      </c>
      <c r="Q962" s="54">
        <v>10900</v>
      </c>
      <c r="R962" s="52">
        <v>11990</v>
      </c>
      <c r="S962" s="51" t="s">
        <v>2285</v>
      </c>
      <c r="T962" s="51" t="s">
        <v>2286</v>
      </c>
      <c r="U962" s="51" t="s">
        <v>2267</v>
      </c>
      <c r="Y962" s="49">
        <v>961</v>
      </c>
    </row>
    <row r="963" spans="1:25" x14ac:dyDescent="0.4">
      <c r="A963" s="46" t="str">
        <f>VLOOKUP(F963,M!$A$3:$B$32,2)</f>
        <v>歴史</v>
      </c>
      <c r="B963" s="46" t="str">
        <f>IFERROR(IF(A963="","",A963&amp;COUNTIF(A$2:A963,A963)),"")</f>
        <v>歴史108</v>
      </c>
      <c r="C963" s="51" t="s">
        <v>2189</v>
      </c>
      <c r="D963" s="52">
        <v>962</v>
      </c>
      <c r="F963" s="51" t="s">
        <v>36</v>
      </c>
      <c r="G963" s="51" t="s">
        <v>2212</v>
      </c>
      <c r="H963" s="51" t="s">
        <v>778</v>
      </c>
      <c r="K963" s="51" t="s">
        <v>2287</v>
      </c>
      <c r="L963" s="51" t="s">
        <v>916</v>
      </c>
      <c r="M963" s="51" t="s">
        <v>917</v>
      </c>
      <c r="O963" s="51" t="s">
        <v>2288</v>
      </c>
      <c r="P963" s="51" t="s">
        <v>2289</v>
      </c>
      <c r="Q963" s="54">
        <v>12500</v>
      </c>
      <c r="R963" s="52">
        <v>13750</v>
      </c>
      <c r="S963" s="51" t="s">
        <v>2290</v>
      </c>
      <c r="T963" s="51" t="s">
        <v>2291</v>
      </c>
      <c r="U963" s="51" t="s">
        <v>2267</v>
      </c>
      <c r="Y963" s="49">
        <v>962</v>
      </c>
    </row>
    <row r="964" spans="1:25" x14ac:dyDescent="0.4">
      <c r="A964" s="46" t="str">
        <f>VLOOKUP(F964,M!$A$3:$B$32,2)</f>
        <v>歴史</v>
      </c>
      <c r="B964" s="46" t="str">
        <f>IFERROR(IF(A964="","",A964&amp;COUNTIF(A$2:A964,A964)),"")</f>
        <v>歴史109</v>
      </c>
      <c r="C964" s="51" t="s">
        <v>2189</v>
      </c>
      <c r="D964" s="52">
        <v>963</v>
      </c>
      <c r="F964" s="51" t="s">
        <v>36</v>
      </c>
      <c r="G964" s="51" t="s">
        <v>2212</v>
      </c>
      <c r="H964" s="51" t="s">
        <v>778</v>
      </c>
      <c r="K964" s="51" t="s">
        <v>6015</v>
      </c>
      <c r="L964" s="51" t="s">
        <v>838</v>
      </c>
      <c r="M964" s="51" t="s">
        <v>839</v>
      </c>
      <c r="O964" s="55" t="s">
        <v>6016</v>
      </c>
      <c r="P964" s="51" t="s">
        <v>6017</v>
      </c>
      <c r="Q964" s="52">
        <v>7000</v>
      </c>
      <c r="R964" s="52">
        <v>7700</v>
      </c>
      <c r="S964" s="51" t="s">
        <v>6018</v>
      </c>
      <c r="T964" s="51" t="s">
        <v>224</v>
      </c>
      <c r="U964" s="51" t="s">
        <v>6019</v>
      </c>
      <c r="V964" s="51" t="s">
        <v>82</v>
      </c>
      <c r="Y964" s="49">
        <v>963</v>
      </c>
    </row>
    <row r="965" spans="1:25" x14ac:dyDescent="0.4">
      <c r="A965" s="46" t="str">
        <f>VLOOKUP(F965,M!$A$3:$B$32,2)</f>
        <v>歴史</v>
      </c>
      <c r="B965" s="46" t="str">
        <f>IFERROR(IF(A965="","",A965&amp;COUNTIF(A$2:A965,A965)),"")</f>
        <v>歴史110</v>
      </c>
      <c r="C965" s="51" t="s">
        <v>2189</v>
      </c>
      <c r="D965" s="52">
        <v>964</v>
      </c>
      <c r="F965" s="51" t="s">
        <v>36</v>
      </c>
      <c r="G965" s="51" t="s">
        <v>2212</v>
      </c>
      <c r="H965" s="51" t="s">
        <v>778</v>
      </c>
      <c r="K965" s="51" t="s">
        <v>2292</v>
      </c>
      <c r="L965" s="51" t="s">
        <v>309</v>
      </c>
      <c r="M965" s="51" t="s">
        <v>310</v>
      </c>
      <c r="O965" s="51" t="s">
        <v>2293</v>
      </c>
      <c r="P965" s="51" t="s">
        <v>2294</v>
      </c>
      <c r="Q965" s="52">
        <v>5800</v>
      </c>
      <c r="R965" s="52">
        <v>6380</v>
      </c>
      <c r="S965" s="51" t="s">
        <v>2295</v>
      </c>
      <c r="T965" s="51" t="s">
        <v>1369</v>
      </c>
      <c r="U965" s="51" t="s">
        <v>6020</v>
      </c>
      <c r="V965" s="51" t="s">
        <v>82</v>
      </c>
      <c r="Y965" s="49">
        <v>964</v>
      </c>
    </row>
    <row r="966" spans="1:25" x14ac:dyDescent="0.4">
      <c r="A966" s="46" t="str">
        <f>VLOOKUP(F966,M!$A$3:$B$32,2)</f>
        <v>歴史</v>
      </c>
      <c r="B966" s="46" t="str">
        <f>IFERROR(IF(A966="","",A966&amp;COUNTIF(A$2:A966,A966)),"")</f>
        <v>歴史111</v>
      </c>
      <c r="C966" s="51" t="s">
        <v>2189</v>
      </c>
      <c r="D966" s="52">
        <v>965</v>
      </c>
      <c r="F966" s="51" t="s">
        <v>36</v>
      </c>
      <c r="G966" s="51" t="s">
        <v>2212</v>
      </c>
      <c r="H966" s="51" t="s">
        <v>778</v>
      </c>
      <c r="K966" s="51" t="s">
        <v>2296</v>
      </c>
      <c r="L966" s="51" t="s">
        <v>309</v>
      </c>
      <c r="M966" s="51" t="s">
        <v>310</v>
      </c>
      <c r="O966" s="51" t="s">
        <v>2297</v>
      </c>
      <c r="P966" s="51" t="s">
        <v>2298</v>
      </c>
      <c r="Q966" s="52">
        <v>6300</v>
      </c>
      <c r="R966" s="52">
        <v>6930</v>
      </c>
      <c r="S966" s="51" t="s">
        <v>2299</v>
      </c>
      <c r="T966" s="51" t="s">
        <v>1266</v>
      </c>
      <c r="U966" s="51" t="s">
        <v>2300</v>
      </c>
      <c r="Y966" s="49">
        <v>965</v>
      </c>
    </row>
    <row r="967" spans="1:25" x14ac:dyDescent="0.4">
      <c r="A967" s="46" t="str">
        <f>VLOOKUP(F967,M!$A$3:$B$32,2)</f>
        <v>歴史</v>
      </c>
      <c r="B967" s="46" t="str">
        <f>IFERROR(IF(A967="","",A967&amp;COUNTIF(A$2:A967,A967)),"")</f>
        <v>歴史112</v>
      </c>
      <c r="C967" s="51" t="s">
        <v>2189</v>
      </c>
      <c r="D967" s="52">
        <v>966</v>
      </c>
      <c r="F967" s="51" t="s">
        <v>36</v>
      </c>
      <c r="G967" s="51" t="s">
        <v>2212</v>
      </c>
      <c r="H967" s="51" t="s">
        <v>778</v>
      </c>
      <c r="K967" s="51" t="s">
        <v>6021</v>
      </c>
      <c r="L967" s="51" t="s">
        <v>615</v>
      </c>
      <c r="M967" s="51" t="s">
        <v>616</v>
      </c>
      <c r="O967" s="51" t="s">
        <v>6022</v>
      </c>
      <c r="P967" s="51" t="s">
        <v>4359</v>
      </c>
      <c r="Q967" s="52">
        <v>12000</v>
      </c>
      <c r="R967" s="52">
        <v>13200</v>
      </c>
      <c r="S967" s="51" t="s">
        <v>6023</v>
      </c>
      <c r="T967" s="51" t="s">
        <v>5540</v>
      </c>
      <c r="U967" s="51" t="s">
        <v>3884</v>
      </c>
      <c r="V967" s="51" t="s">
        <v>82</v>
      </c>
      <c r="Y967" s="49">
        <v>966</v>
      </c>
    </row>
    <row r="968" spans="1:25" x14ac:dyDescent="0.4">
      <c r="A968" s="46" t="str">
        <f>VLOOKUP(F968,M!$A$3:$B$32,2)</f>
        <v>歴史</v>
      </c>
      <c r="B968" s="46" t="str">
        <f>IFERROR(IF(A968="","",A968&amp;COUNTIF(A$2:A968,A968)),"")</f>
        <v>歴史113</v>
      </c>
      <c r="C968" s="51" t="s">
        <v>2231</v>
      </c>
      <c r="D968" s="52">
        <v>967</v>
      </c>
      <c r="F968" s="51" t="s">
        <v>36</v>
      </c>
      <c r="G968" s="51" t="s">
        <v>2212</v>
      </c>
      <c r="H968" s="51" t="s">
        <v>778</v>
      </c>
      <c r="K968" s="51" t="s">
        <v>6024</v>
      </c>
      <c r="L968" s="51" t="s">
        <v>841</v>
      </c>
      <c r="M968" s="51" t="s">
        <v>842</v>
      </c>
      <c r="O968" s="51" t="s">
        <v>6025</v>
      </c>
      <c r="P968" s="51" t="s">
        <v>6026</v>
      </c>
      <c r="Q968" s="52">
        <v>20000</v>
      </c>
      <c r="R968" s="52">
        <v>22000</v>
      </c>
      <c r="S968" s="51" t="s">
        <v>6027</v>
      </c>
      <c r="T968" s="51" t="s">
        <v>5540</v>
      </c>
      <c r="U968" s="51" t="s">
        <v>1532</v>
      </c>
      <c r="V968" s="51" t="s">
        <v>82</v>
      </c>
      <c r="Y968" s="49">
        <v>967</v>
      </c>
    </row>
    <row r="969" spans="1:25" x14ac:dyDescent="0.4">
      <c r="A969" s="46" t="str">
        <f>VLOOKUP(F969,M!$A$3:$B$32,2)</f>
        <v>歴史</v>
      </c>
      <c r="B969" s="46" t="str">
        <f>IFERROR(IF(A969="","",A969&amp;COUNTIF(A$2:A969,A969)),"")</f>
        <v>歴史114</v>
      </c>
      <c r="C969" s="51" t="s">
        <v>2231</v>
      </c>
      <c r="D969" s="52">
        <v>968</v>
      </c>
      <c r="F969" s="51" t="s">
        <v>36</v>
      </c>
      <c r="G969" s="51" t="s">
        <v>2212</v>
      </c>
      <c r="H969" s="51" t="s">
        <v>778</v>
      </c>
      <c r="K969" s="51" t="s">
        <v>6028</v>
      </c>
      <c r="L969" s="51" t="s">
        <v>845</v>
      </c>
      <c r="M969" s="51" t="s">
        <v>846</v>
      </c>
      <c r="O969" s="55" t="s">
        <v>6029</v>
      </c>
      <c r="P969" s="51" t="s">
        <v>6030</v>
      </c>
      <c r="Q969" s="52">
        <v>3300</v>
      </c>
      <c r="R969" s="52">
        <v>3630</v>
      </c>
      <c r="S969" s="51" t="s">
        <v>6031</v>
      </c>
      <c r="T969" s="51" t="s">
        <v>224</v>
      </c>
      <c r="U969" s="51" t="s">
        <v>6032</v>
      </c>
      <c r="V969" s="51" t="s">
        <v>82</v>
      </c>
      <c r="Y969" s="49">
        <v>968</v>
      </c>
    </row>
    <row r="970" spans="1:25" x14ac:dyDescent="0.4">
      <c r="A970" s="46" t="str">
        <f>VLOOKUP(F970,M!$A$3:$B$32,2)</f>
        <v>歴史</v>
      </c>
      <c r="B970" s="46" t="str">
        <f>IFERROR(IF(A970="","",A970&amp;COUNTIF(A$2:A970,A970)),"")</f>
        <v>歴史115</v>
      </c>
      <c r="C970" s="51" t="s">
        <v>2231</v>
      </c>
      <c r="D970" s="52">
        <v>969</v>
      </c>
      <c r="F970" s="51" t="s">
        <v>36</v>
      </c>
      <c r="G970" s="51" t="s">
        <v>2212</v>
      </c>
      <c r="H970" s="51" t="s">
        <v>778</v>
      </c>
      <c r="K970" s="51" t="s">
        <v>844</v>
      </c>
      <c r="L970" s="51" t="s">
        <v>845</v>
      </c>
      <c r="M970" s="51" t="s">
        <v>846</v>
      </c>
      <c r="O970" s="51" t="s">
        <v>847</v>
      </c>
      <c r="P970" s="51" t="s">
        <v>848</v>
      </c>
      <c r="Q970" s="52">
        <v>5300</v>
      </c>
      <c r="R970" s="52">
        <v>5830</v>
      </c>
      <c r="S970" s="51" t="s">
        <v>849</v>
      </c>
      <c r="T970" s="51" t="s">
        <v>92</v>
      </c>
      <c r="U970" s="51" t="s">
        <v>850</v>
      </c>
      <c r="V970" s="51" t="s">
        <v>82</v>
      </c>
      <c r="Y970" s="49">
        <v>969</v>
      </c>
    </row>
    <row r="971" spans="1:25" x14ac:dyDescent="0.4">
      <c r="A971" s="46" t="str">
        <f>VLOOKUP(F971,M!$A$3:$B$32,2)</f>
        <v>歴史</v>
      </c>
      <c r="B971" s="46" t="str">
        <f>IFERROR(IF(A971="","",A971&amp;COUNTIF(A$2:A971,A971)),"")</f>
        <v>歴史116</v>
      </c>
      <c r="C971" s="51" t="s">
        <v>2231</v>
      </c>
      <c r="D971" s="52">
        <v>970</v>
      </c>
      <c r="F971" s="51" t="s">
        <v>36</v>
      </c>
      <c r="G971" s="51" t="s">
        <v>2212</v>
      </c>
      <c r="H971" s="51" t="s">
        <v>778</v>
      </c>
      <c r="K971" s="51" t="s">
        <v>851</v>
      </c>
      <c r="L971" s="51" t="s">
        <v>845</v>
      </c>
      <c r="M971" s="51" t="s">
        <v>846</v>
      </c>
      <c r="O971" s="51" t="s">
        <v>852</v>
      </c>
      <c r="P971" s="51" t="s">
        <v>853</v>
      </c>
      <c r="Q971" s="52">
        <v>10000</v>
      </c>
      <c r="R971" s="52">
        <v>11000</v>
      </c>
      <c r="S971" s="51" t="s">
        <v>6033</v>
      </c>
      <c r="T971" s="51" t="s">
        <v>127</v>
      </c>
      <c r="U971" s="51" t="s">
        <v>854</v>
      </c>
      <c r="V971" s="51" t="s">
        <v>82</v>
      </c>
      <c r="Y971" s="49">
        <v>970</v>
      </c>
    </row>
    <row r="972" spans="1:25" x14ac:dyDescent="0.4">
      <c r="A972" s="46" t="str">
        <f>VLOOKUP(F972,M!$A$3:$B$32,2)</f>
        <v>歴史</v>
      </c>
      <c r="B972" s="46" t="str">
        <f>IFERROR(IF(A972="","",A972&amp;COUNTIF(A$2:A972,A972)),"")</f>
        <v>歴史117</v>
      </c>
      <c r="C972" s="51" t="s">
        <v>2231</v>
      </c>
      <c r="D972" s="52">
        <v>971</v>
      </c>
      <c r="F972" s="51" t="s">
        <v>36</v>
      </c>
      <c r="G972" s="51" t="s">
        <v>2212</v>
      </c>
      <c r="H972" s="51" t="s">
        <v>778</v>
      </c>
      <c r="K972" s="51" t="s">
        <v>2301</v>
      </c>
      <c r="L972" s="51" t="s">
        <v>845</v>
      </c>
      <c r="M972" s="51" t="s">
        <v>846</v>
      </c>
      <c r="O972" s="51" t="s">
        <v>2302</v>
      </c>
      <c r="P972" s="51" t="s">
        <v>2303</v>
      </c>
      <c r="Q972" s="52">
        <v>30000</v>
      </c>
      <c r="R972" s="52">
        <v>33000</v>
      </c>
      <c r="S972" s="51" t="s">
        <v>6034</v>
      </c>
      <c r="T972" s="51" t="s">
        <v>2304</v>
      </c>
      <c r="U972" s="51" t="s">
        <v>6035</v>
      </c>
      <c r="V972" s="51" t="s">
        <v>82</v>
      </c>
      <c r="Y972" s="49">
        <v>971</v>
      </c>
    </row>
    <row r="973" spans="1:25" x14ac:dyDescent="0.4">
      <c r="A973" s="46" t="str">
        <f>VLOOKUP(F973,M!$A$3:$B$32,2)</f>
        <v>歴史</v>
      </c>
      <c r="B973" s="46" t="str">
        <f>IFERROR(IF(A973="","",A973&amp;COUNTIF(A$2:A973,A973)),"")</f>
        <v>歴史118</v>
      </c>
      <c r="C973" s="51" t="s">
        <v>2231</v>
      </c>
      <c r="D973" s="52">
        <v>972</v>
      </c>
      <c r="F973" s="51" t="s">
        <v>36</v>
      </c>
      <c r="G973" s="51" t="s">
        <v>2212</v>
      </c>
      <c r="H973" s="51" t="s">
        <v>778</v>
      </c>
      <c r="K973" s="51" t="s">
        <v>6036</v>
      </c>
      <c r="L973" s="51" t="s">
        <v>855</v>
      </c>
      <c r="M973" s="51" t="s">
        <v>856</v>
      </c>
      <c r="O973" s="51" t="s">
        <v>6037</v>
      </c>
      <c r="P973" s="51" t="s">
        <v>6038</v>
      </c>
      <c r="Q973" s="52">
        <v>15000</v>
      </c>
      <c r="R973" s="52">
        <v>16500</v>
      </c>
      <c r="S973" s="51" t="s">
        <v>6039</v>
      </c>
      <c r="T973" s="51" t="s">
        <v>472</v>
      </c>
      <c r="U973" s="51" t="s">
        <v>1374</v>
      </c>
      <c r="V973" s="51" t="s">
        <v>82</v>
      </c>
      <c r="Y973" s="49">
        <v>972</v>
      </c>
    </row>
    <row r="974" spans="1:25" x14ac:dyDescent="0.4">
      <c r="A974" s="46" t="str">
        <f>VLOOKUP(F974,M!$A$3:$B$32,2)</f>
        <v>歴史</v>
      </c>
      <c r="B974" s="46" t="str">
        <f>IFERROR(IF(A974="","",A974&amp;COUNTIF(A$2:A974,A974)),"")</f>
        <v>歴史119</v>
      </c>
      <c r="C974" s="51" t="s">
        <v>2231</v>
      </c>
      <c r="D974" s="52">
        <v>973</v>
      </c>
      <c r="F974" s="51" t="s">
        <v>36</v>
      </c>
      <c r="G974" s="51" t="s">
        <v>2212</v>
      </c>
      <c r="H974" s="51" t="s">
        <v>778</v>
      </c>
      <c r="K974" s="51" t="s">
        <v>6040</v>
      </c>
      <c r="L974" s="51" t="s">
        <v>633</v>
      </c>
      <c r="M974" s="51" t="s">
        <v>634</v>
      </c>
      <c r="O974" s="51" t="s">
        <v>6041</v>
      </c>
      <c r="P974" s="51" t="s">
        <v>6042</v>
      </c>
      <c r="Q974" s="52">
        <v>6000</v>
      </c>
      <c r="R974" s="52">
        <v>6600</v>
      </c>
      <c r="S974" s="51" t="s">
        <v>6043</v>
      </c>
      <c r="T974" s="51" t="s">
        <v>5540</v>
      </c>
      <c r="U974" s="51" t="s">
        <v>558</v>
      </c>
      <c r="V974" s="51" t="s">
        <v>82</v>
      </c>
      <c r="Y974" s="49">
        <v>973</v>
      </c>
    </row>
    <row r="975" spans="1:25" x14ac:dyDescent="0.4">
      <c r="A975" s="46" t="str">
        <f>VLOOKUP(F975,M!$A$3:$B$32,2)</f>
        <v>歴史</v>
      </c>
      <c r="B975" s="46" t="str">
        <f>IFERROR(IF(A975="","",A975&amp;COUNTIF(A$2:A975,A975)),"")</f>
        <v>歴史120</v>
      </c>
      <c r="C975" s="51" t="s">
        <v>2231</v>
      </c>
      <c r="D975" s="52">
        <v>974</v>
      </c>
      <c r="F975" s="51" t="s">
        <v>36</v>
      </c>
      <c r="G975" s="51" t="s">
        <v>2212</v>
      </c>
      <c r="H975" s="51" t="s">
        <v>778</v>
      </c>
      <c r="L975" s="51" t="s">
        <v>861</v>
      </c>
      <c r="M975" s="51" t="s">
        <v>862</v>
      </c>
      <c r="O975" s="51" t="s">
        <v>6044</v>
      </c>
      <c r="P975" s="51" t="s">
        <v>6045</v>
      </c>
      <c r="Q975" s="52">
        <v>21600</v>
      </c>
      <c r="R975" s="52">
        <v>23760</v>
      </c>
      <c r="S975" s="51" t="s">
        <v>6046</v>
      </c>
      <c r="T975" s="51" t="s">
        <v>1877</v>
      </c>
      <c r="U975" s="51" t="s">
        <v>6047</v>
      </c>
      <c r="V975" s="51" t="s">
        <v>129</v>
      </c>
      <c r="Y975" s="49">
        <v>974</v>
      </c>
    </row>
    <row r="976" spans="1:25" x14ac:dyDescent="0.4">
      <c r="A976" s="46" t="str">
        <f>VLOOKUP(F976,M!$A$3:$B$32,2)</f>
        <v>歴史</v>
      </c>
      <c r="B976" s="46" t="str">
        <f>IFERROR(IF(A976="","",A976&amp;COUNTIF(A$2:A976,A976)),"")</f>
        <v>歴史121</v>
      </c>
      <c r="C976" s="51" t="s">
        <v>2231</v>
      </c>
      <c r="D976" s="52">
        <v>975</v>
      </c>
      <c r="F976" s="51" t="s">
        <v>36</v>
      </c>
      <c r="G976" s="51" t="s">
        <v>2212</v>
      </c>
      <c r="H976" s="51" t="s">
        <v>778</v>
      </c>
      <c r="K976" s="51" t="s">
        <v>6048</v>
      </c>
      <c r="L976" s="51" t="s">
        <v>861</v>
      </c>
      <c r="M976" s="51" t="s">
        <v>862</v>
      </c>
      <c r="O976" s="51" t="s">
        <v>6049</v>
      </c>
      <c r="P976" s="51" t="s">
        <v>6050</v>
      </c>
      <c r="Q976" s="52">
        <v>12000</v>
      </c>
      <c r="R976" s="52">
        <v>13200</v>
      </c>
      <c r="S976" s="51" t="s">
        <v>6051</v>
      </c>
      <c r="T976" s="51" t="s">
        <v>5392</v>
      </c>
      <c r="U976" s="51" t="s">
        <v>661</v>
      </c>
      <c r="V976" s="51" t="s">
        <v>82</v>
      </c>
      <c r="Y976" s="49">
        <v>975</v>
      </c>
    </row>
    <row r="977" spans="1:25" x14ac:dyDescent="0.4">
      <c r="A977" s="46" t="str">
        <f>VLOOKUP(F977,M!$A$3:$B$32,2)</f>
        <v>歴史</v>
      </c>
      <c r="B977" s="46" t="str">
        <f>IFERROR(IF(A977="","",A977&amp;COUNTIF(A$2:A977,A977)),"")</f>
        <v>歴史122</v>
      </c>
      <c r="C977" s="51" t="s">
        <v>2231</v>
      </c>
      <c r="D977" s="52">
        <v>976</v>
      </c>
      <c r="F977" s="51" t="s">
        <v>36</v>
      </c>
      <c r="G977" s="51" t="s">
        <v>2212</v>
      </c>
      <c r="H977" s="51" t="s">
        <v>778</v>
      </c>
      <c r="L977" s="51" t="s">
        <v>516</v>
      </c>
      <c r="M977" s="51" t="s">
        <v>517</v>
      </c>
      <c r="O977" s="51" t="s">
        <v>6052</v>
      </c>
      <c r="P977" s="51" t="s">
        <v>863</v>
      </c>
      <c r="Q977" s="52">
        <v>3400</v>
      </c>
      <c r="R977" s="52">
        <v>3740</v>
      </c>
      <c r="S977" s="51" t="s">
        <v>864</v>
      </c>
      <c r="T977" s="51" t="s">
        <v>187</v>
      </c>
      <c r="U977" s="51" t="s">
        <v>865</v>
      </c>
      <c r="V977" s="51" t="s">
        <v>129</v>
      </c>
      <c r="Y977" s="49">
        <v>976</v>
      </c>
    </row>
    <row r="978" spans="1:25" x14ac:dyDescent="0.4">
      <c r="A978" s="46" t="str">
        <f>VLOOKUP(F978,M!$A$3:$B$32,2)</f>
        <v>歴史</v>
      </c>
      <c r="B978" s="46" t="str">
        <f>IFERROR(IF(A978="","",A978&amp;COUNTIF(A$2:A978,A978)),"")</f>
        <v>歴史123</v>
      </c>
      <c r="C978" s="51" t="s">
        <v>2231</v>
      </c>
      <c r="D978" s="52">
        <v>977</v>
      </c>
      <c r="F978" s="51" t="s">
        <v>36</v>
      </c>
      <c r="G978" s="51" t="s">
        <v>2212</v>
      </c>
      <c r="H978" s="51" t="s">
        <v>778</v>
      </c>
      <c r="K978" s="51" t="s">
        <v>6053</v>
      </c>
      <c r="L978" s="51" t="s">
        <v>1193</v>
      </c>
      <c r="M978" s="51" t="s">
        <v>1194</v>
      </c>
      <c r="O978" s="51" t="s">
        <v>6054</v>
      </c>
      <c r="P978" s="51" t="s">
        <v>6055</v>
      </c>
      <c r="Q978" s="52">
        <v>9000</v>
      </c>
      <c r="R978" s="52">
        <v>9900</v>
      </c>
      <c r="S978" s="51" t="s">
        <v>6056</v>
      </c>
      <c r="T978" s="51" t="s">
        <v>5540</v>
      </c>
      <c r="U978" s="51" t="s">
        <v>6057</v>
      </c>
      <c r="V978" s="51" t="s">
        <v>82</v>
      </c>
      <c r="Y978" s="49">
        <v>977</v>
      </c>
    </row>
    <row r="979" spans="1:25" x14ac:dyDescent="0.4">
      <c r="A979" s="46" t="str">
        <f>VLOOKUP(F979,M!$A$3:$B$32,2)</f>
        <v>歴史</v>
      </c>
      <c r="B979" s="46" t="str">
        <f>IFERROR(IF(A979="","",A979&amp;COUNTIF(A$2:A979,A979)),"")</f>
        <v>歴史124</v>
      </c>
      <c r="C979" s="51" t="s">
        <v>2231</v>
      </c>
      <c r="D979" s="52">
        <v>978</v>
      </c>
      <c r="F979" s="51" t="s">
        <v>36</v>
      </c>
      <c r="G979" s="51" t="s">
        <v>2212</v>
      </c>
      <c r="H979" s="51" t="s">
        <v>778</v>
      </c>
      <c r="K979" s="51" t="s">
        <v>6058</v>
      </c>
      <c r="L979" s="51" t="s">
        <v>659</v>
      </c>
      <c r="M979" s="51" t="s">
        <v>660</v>
      </c>
      <c r="O979" s="51" t="s">
        <v>6059</v>
      </c>
      <c r="P979" s="51" t="s">
        <v>4444</v>
      </c>
      <c r="Q979" s="52">
        <v>4500</v>
      </c>
      <c r="R979" s="52">
        <v>4950</v>
      </c>
      <c r="S979" s="51" t="s">
        <v>6060</v>
      </c>
      <c r="T979" s="51" t="s">
        <v>472</v>
      </c>
      <c r="U979" s="51" t="s">
        <v>181</v>
      </c>
      <c r="V979" s="51" t="s">
        <v>82</v>
      </c>
      <c r="Y979" s="49">
        <v>978</v>
      </c>
    </row>
    <row r="980" spans="1:25" x14ac:dyDescent="0.4">
      <c r="A980" s="46" t="str">
        <f>VLOOKUP(F980,M!$A$3:$B$32,2)</f>
        <v>歴史</v>
      </c>
      <c r="B980" s="46" t="str">
        <f>IFERROR(IF(A980="","",A980&amp;COUNTIF(A$2:A980,A980)),"")</f>
        <v>歴史125</v>
      </c>
      <c r="C980" s="51" t="s">
        <v>2231</v>
      </c>
      <c r="D980" s="52">
        <v>979</v>
      </c>
      <c r="F980" s="51" t="s">
        <v>36</v>
      </c>
      <c r="G980" s="51" t="s">
        <v>2212</v>
      </c>
      <c r="H980" s="51" t="s">
        <v>778</v>
      </c>
      <c r="K980" s="51" t="s">
        <v>6061</v>
      </c>
      <c r="L980" s="51" t="s">
        <v>999</v>
      </c>
      <c r="M980" s="51" t="s">
        <v>1000</v>
      </c>
      <c r="O980" s="51" t="s">
        <v>6062</v>
      </c>
      <c r="P980" s="51" t="s">
        <v>6063</v>
      </c>
      <c r="Q980" s="52">
        <v>5800</v>
      </c>
      <c r="R980" s="52">
        <v>6380</v>
      </c>
      <c r="S980" s="51" t="s">
        <v>6064</v>
      </c>
      <c r="T980" s="51" t="s">
        <v>187</v>
      </c>
      <c r="U980" s="51" t="s">
        <v>548</v>
      </c>
      <c r="V980" s="51" t="s">
        <v>82</v>
      </c>
      <c r="Y980" s="49">
        <v>979</v>
      </c>
    </row>
    <row r="981" spans="1:25" x14ac:dyDescent="0.4">
      <c r="A981" s="46" t="str">
        <f>VLOOKUP(F981,M!$A$3:$B$32,2)</f>
        <v>歴史</v>
      </c>
      <c r="B981" s="46" t="str">
        <f>IFERROR(IF(A981="","",A981&amp;COUNTIF(A$2:A981,A981)),"")</f>
        <v>歴史126</v>
      </c>
      <c r="C981" s="51" t="s">
        <v>2231</v>
      </c>
      <c r="D981" s="52">
        <v>980</v>
      </c>
      <c r="F981" s="51" t="s">
        <v>36</v>
      </c>
      <c r="G981" s="51" t="s">
        <v>2212</v>
      </c>
      <c r="H981" s="51" t="s">
        <v>778</v>
      </c>
      <c r="K981" s="51" t="s">
        <v>6065</v>
      </c>
      <c r="L981" s="51" t="s">
        <v>382</v>
      </c>
      <c r="M981" s="51" t="s">
        <v>383</v>
      </c>
      <c r="O981" s="51" t="s">
        <v>6066</v>
      </c>
      <c r="P981" s="51" t="s">
        <v>6067</v>
      </c>
      <c r="Q981" s="52">
        <v>24000</v>
      </c>
      <c r="R981" s="52">
        <v>26400</v>
      </c>
      <c r="S981" s="51" t="s">
        <v>6068</v>
      </c>
      <c r="T981" s="51" t="s">
        <v>224</v>
      </c>
      <c r="U981" s="51" t="s">
        <v>2665</v>
      </c>
      <c r="V981" s="51" t="s">
        <v>82</v>
      </c>
      <c r="Y981" s="49">
        <v>980</v>
      </c>
    </row>
    <row r="982" spans="1:25" x14ac:dyDescent="0.4">
      <c r="A982" s="46" t="str">
        <f>VLOOKUP(F982,M!$A$3:$B$32,2)</f>
        <v>歴史</v>
      </c>
      <c r="B982" s="46" t="str">
        <f>IFERROR(IF(A982="","",A982&amp;COUNTIF(A$2:A982,A982)),"")</f>
        <v>歴史127</v>
      </c>
      <c r="C982" s="51" t="s">
        <v>2442</v>
      </c>
      <c r="D982" s="52">
        <v>981</v>
      </c>
      <c r="F982" s="55" t="s">
        <v>36</v>
      </c>
      <c r="G982" s="51" t="s">
        <v>2212</v>
      </c>
      <c r="H982" s="55" t="s">
        <v>778</v>
      </c>
      <c r="K982" s="51" t="s">
        <v>2519</v>
      </c>
      <c r="L982" s="51" t="s">
        <v>382</v>
      </c>
      <c r="M982" s="51" t="s">
        <v>383</v>
      </c>
      <c r="O982" s="51" t="s">
        <v>2520</v>
      </c>
      <c r="P982" s="51" t="s">
        <v>2521</v>
      </c>
      <c r="Q982" s="52">
        <v>22000</v>
      </c>
      <c r="R982" s="52">
        <v>24200</v>
      </c>
      <c r="S982" s="51" t="s">
        <v>2522</v>
      </c>
      <c r="T982" s="51" t="s">
        <v>1243</v>
      </c>
      <c r="U982" s="51" t="s">
        <v>2523</v>
      </c>
      <c r="Y982" s="49">
        <v>981</v>
      </c>
    </row>
    <row r="983" spans="1:25" x14ac:dyDescent="0.4">
      <c r="A983" s="46" t="str">
        <f>VLOOKUP(F983,M!$A$3:$B$32,2)</f>
        <v>歴史</v>
      </c>
      <c r="B983" s="46" t="str">
        <f>IFERROR(IF(A983="","",A983&amp;COUNTIF(A$2:A983,A983)),"")</f>
        <v>歴史128</v>
      </c>
      <c r="C983" s="51" t="s">
        <v>2231</v>
      </c>
      <c r="D983" s="52">
        <v>982</v>
      </c>
      <c r="F983" s="51" t="s">
        <v>36</v>
      </c>
      <c r="G983" s="51" t="s">
        <v>2212</v>
      </c>
      <c r="H983" s="51" t="s">
        <v>778</v>
      </c>
      <c r="K983" s="51" t="s">
        <v>6069</v>
      </c>
      <c r="L983" s="51" t="s">
        <v>382</v>
      </c>
      <c r="M983" s="51" t="s">
        <v>383</v>
      </c>
      <c r="O983" s="51" t="s">
        <v>6070</v>
      </c>
      <c r="P983" s="51" t="s">
        <v>6071</v>
      </c>
      <c r="Q983" s="52">
        <v>24000</v>
      </c>
      <c r="R983" s="52">
        <v>26400</v>
      </c>
      <c r="S983" s="51" t="s">
        <v>6072</v>
      </c>
      <c r="T983" s="51" t="s">
        <v>110</v>
      </c>
      <c r="U983" s="51" t="s">
        <v>2099</v>
      </c>
      <c r="V983" s="51" t="s">
        <v>82</v>
      </c>
      <c r="Y983" s="49">
        <v>982</v>
      </c>
    </row>
    <row r="984" spans="1:25" x14ac:dyDescent="0.4">
      <c r="A984" s="46" t="str">
        <f>VLOOKUP(F984,M!$A$3:$B$32,2)</f>
        <v>歴史</v>
      </c>
      <c r="B984" s="46" t="str">
        <f>IFERROR(IF(A984="","",A984&amp;COUNTIF(A$2:A984,A984)),"")</f>
        <v>歴史129</v>
      </c>
      <c r="C984" s="51" t="s">
        <v>2231</v>
      </c>
      <c r="D984" s="52">
        <v>983</v>
      </c>
      <c r="F984" s="51" t="s">
        <v>36</v>
      </c>
      <c r="G984" s="51" t="s">
        <v>2212</v>
      </c>
      <c r="H984" s="51" t="s">
        <v>778</v>
      </c>
      <c r="K984" s="51" t="s">
        <v>2306</v>
      </c>
      <c r="L984" s="51" t="s">
        <v>382</v>
      </c>
      <c r="M984" s="51" t="s">
        <v>383</v>
      </c>
      <c r="O984" s="51" t="s">
        <v>2307</v>
      </c>
      <c r="P984" s="51" t="s">
        <v>2308</v>
      </c>
      <c r="Q984" s="52">
        <v>22000</v>
      </c>
      <c r="R984" s="52">
        <v>24200</v>
      </c>
      <c r="S984" s="51" t="s">
        <v>2309</v>
      </c>
      <c r="T984" s="51" t="s">
        <v>1292</v>
      </c>
      <c r="U984" s="51" t="s">
        <v>2310</v>
      </c>
      <c r="V984" s="51" t="s">
        <v>82</v>
      </c>
      <c r="Y984" s="49">
        <v>983</v>
      </c>
    </row>
    <row r="985" spans="1:25" x14ac:dyDescent="0.4">
      <c r="A985" s="46" t="str">
        <f>VLOOKUP(F985,M!$A$3:$B$32,2)</f>
        <v>歴史</v>
      </c>
      <c r="B985" s="46" t="str">
        <f>IFERROR(IF(A985="","",A985&amp;COUNTIF(A$2:A985,A985)),"")</f>
        <v>歴史130</v>
      </c>
      <c r="C985" s="51" t="s">
        <v>2262</v>
      </c>
      <c r="D985" s="52">
        <v>984</v>
      </c>
      <c r="F985" s="51" t="s">
        <v>36</v>
      </c>
      <c r="G985" s="51" t="s">
        <v>2212</v>
      </c>
      <c r="H985" s="51" t="s">
        <v>778</v>
      </c>
      <c r="K985" s="51" t="s">
        <v>2311</v>
      </c>
      <c r="L985" s="51" t="s">
        <v>382</v>
      </c>
      <c r="M985" s="51" t="s">
        <v>383</v>
      </c>
      <c r="O985" s="51" t="s">
        <v>2312</v>
      </c>
      <c r="P985" s="51" t="s">
        <v>2313</v>
      </c>
      <c r="Q985" s="52">
        <v>20000</v>
      </c>
      <c r="R985" s="52">
        <v>22000</v>
      </c>
      <c r="S985" s="51" t="s">
        <v>2314</v>
      </c>
      <c r="T985" s="51" t="s">
        <v>1368</v>
      </c>
      <c r="U985" s="51" t="s">
        <v>921</v>
      </c>
      <c r="V985" s="51" t="s">
        <v>82</v>
      </c>
      <c r="Y985" s="49">
        <v>984</v>
      </c>
    </row>
    <row r="986" spans="1:25" x14ac:dyDescent="0.4">
      <c r="A986" s="46" t="str">
        <f>VLOOKUP(F986,M!$A$3:$B$32,2)</f>
        <v>歴史</v>
      </c>
      <c r="B986" s="46" t="str">
        <f>IFERROR(IF(A986="","",A986&amp;COUNTIF(A$2:A986,A986)),"")</f>
        <v>歴史131</v>
      </c>
      <c r="C986" s="51" t="s">
        <v>2262</v>
      </c>
      <c r="D986" s="52">
        <v>985</v>
      </c>
      <c r="F986" s="51" t="s">
        <v>36</v>
      </c>
      <c r="G986" s="51" t="s">
        <v>2212</v>
      </c>
      <c r="H986" s="51" t="s">
        <v>778</v>
      </c>
      <c r="K986" s="51" t="s">
        <v>6073</v>
      </c>
      <c r="L986" s="55" t="s">
        <v>5444</v>
      </c>
      <c r="M986" s="55" t="s">
        <v>5445</v>
      </c>
      <c r="O986" s="51" t="s">
        <v>6074</v>
      </c>
      <c r="P986" s="51" t="s">
        <v>6075</v>
      </c>
      <c r="Q986" s="52">
        <v>18000</v>
      </c>
      <c r="R986" s="52">
        <v>19800</v>
      </c>
      <c r="S986" s="51" t="s">
        <v>6076</v>
      </c>
      <c r="T986" s="51" t="s">
        <v>6077</v>
      </c>
      <c r="U986" s="51" t="s">
        <v>6078</v>
      </c>
      <c r="V986" s="51" t="s">
        <v>82</v>
      </c>
      <c r="Y986" s="49">
        <v>985</v>
      </c>
    </row>
    <row r="987" spans="1:25" x14ac:dyDescent="0.4">
      <c r="A987" s="46" t="str">
        <f>VLOOKUP(F987,M!$A$3:$B$32,2)</f>
        <v>歴史</v>
      </c>
      <c r="B987" s="46" t="str">
        <f>IFERROR(IF(A987="","",A987&amp;COUNTIF(A$2:A987,A987)),"")</f>
        <v>歴史132</v>
      </c>
      <c r="C987" s="51" t="s">
        <v>2262</v>
      </c>
      <c r="D987" s="52">
        <v>986</v>
      </c>
      <c r="F987" s="51" t="s">
        <v>36</v>
      </c>
      <c r="G987" s="51" t="s">
        <v>2212</v>
      </c>
      <c r="H987" s="51" t="s">
        <v>778</v>
      </c>
      <c r="K987" s="51" t="s">
        <v>6079</v>
      </c>
      <c r="L987" s="55" t="s">
        <v>5444</v>
      </c>
      <c r="M987" s="55" t="s">
        <v>5445</v>
      </c>
      <c r="O987" s="51" t="s">
        <v>6080</v>
      </c>
      <c r="P987" s="51" t="s">
        <v>6081</v>
      </c>
      <c r="Q987" s="52">
        <v>18000</v>
      </c>
      <c r="R987" s="52">
        <v>19800</v>
      </c>
      <c r="S987" s="51" t="s">
        <v>6082</v>
      </c>
      <c r="T987" s="51" t="s">
        <v>6083</v>
      </c>
      <c r="U987" s="51" t="s">
        <v>5459</v>
      </c>
      <c r="V987" s="51" t="s">
        <v>82</v>
      </c>
      <c r="Y987" s="49">
        <v>986</v>
      </c>
    </row>
    <row r="988" spans="1:25" x14ac:dyDescent="0.4">
      <c r="A988" s="46" t="str">
        <f>VLOOKUP(F988,M!$A$3:$B$32,2)</f>
        <v>歴史</v>
      </c>
      <c r="B988" s="46" t="str">
        <f>IFERROR(IF(A988="","",A988&amp;COUNTIF(A$2:A988,A988)),"")</f>
        <v>歴史133</v>
      </c>
      <c r="C988" s="51" t="s">
        <v>2262</v>
      </c>
      <c r="D988" s="52">
        <v>987</v>
      </c>
      <c r="F988" s="51" t="s">
        <v>36</v>
      </c>
      <c r="G988" s="51" t="s">
        <v>2212</v>
      </c>
      <c r="H988" s="51" t="s">
        <v>778</v>
      </c>
      <c r="K988" s="51" t="s">
        <v>6084</v>
      </c>
      <c r="L988" s="55" t="s">
        <v>5444</v>
      </c>
      <c r="M988" s="55" t="s">
        <v>5445</v>
      </c>
      <c r="O988" s="51" t="s">
        <v>6085</v>
      </c>
      <c r="Q988" s="54">
        <v>5400</v>
      </c>
      <c r="R988" s="52">
        <v>5940</v>
      </c>
      <c r="S988" s="51" t="s">
        <v>6086</v>
      </c>
      <c r="T988" s="51" t="s">
        <v>1093</v>
      </c>
      <c r="U988" s="51" t="s">
        <v>6087</v>
      </c>
      <c r="V988" s="51" t="s">
        <v>82</v>
      </c>
      <c r="Y988" s="49">
        <v>987</v>
      </c>
    </row>
    <row r="989" spans="1:25" x14ac:dyDescent="0.4">
      <c r="A989" s="46" t="str">
        <f>VLOOKUP(F989,M!$A$3:$B$32,2)</f>
        <v>歴史</v>
      </c>
      <c r="B989" s="46" t="str">
        <f>IFERROR(IF(A989="","",A989&amp;COUNTIF(A$2:A989,A989)),"")</f>
        <v>歴史134</v>
      </c>
      <c r="C989" s="51" t="s">
        <v>2262</v>
      </c>
      <c r="D989" s="52">
        <v>988</v>
      </c>
      <c r="F989" s="51" t="s">
        <v>36</v>
      </c>
      <c r="G989" s="51" t="s">
        <v>2212</v>
      </c>
      <c r="H989" s="51" t="s">
        <v>778</v>
      </c>
      <c r="K989" s="51" t="s">
        <v>6088</v>
      </c>
      <c r="L989" s="55" t="s">
        <v>5444</v>
      </c>
      <c r="M989" s="55" t="s">
        <v>5445</v>
      </c>
      <c r="O989" s="51" t="s">
        <v>6089</v>
      </c>
      <c r="P989" s="51" t="s">
        <v>6090</v>
      </c>
      <c r="Q989" s="52">
        <v>18000</v>
      </c>
      <c r="R989" s="52">
        <v>19800</v>
      </c>
      <c r="S989" s="51" t="s">
        <v>6091</v>
      </c>
      <c r="T989" s="51" t="s">
        <v>6092</v>
      </c>
      <c r="U989" s="51" t="s">
        <v>6093</v>
      </c>
      <c r="V989" s="51" t="s">
        <v>82</v>
      </c>
      <c r="Y989" s="49">
        <v>988</v>
      </c>
    </row>
    <row r="990" spans="1:25" x14ac:dyDescent="0.4">
      <c r="A990" s="46" t="str">
        <f>VLOOKUP(F990,M!$A$3:$B$32,2)</f>
        <v>歴史</v>
      </c>
      <c r="B990" s="46" t="str">
        <f>IFERROR(IF(A990="","",A990&amp;COUNTIF(A$2:A990,A990)),"")</f>
        <v>歴史135</v>
      </c>
      <c r="C990" s="51" t="s">
        <v>2262</v>
      </c>
      <c r="D990" s="52">
        <v>989</v>
      </c>
      <c r="F990" s="51" t="s">
        <v>36</v>
      </c>
      <c r="G990" s="51" t="s">
        <v>2212</v>
      </c>
      <c r="H990" s="51" t="s">
        <v>778</v>
      </c>
      <c r="K990" s="51" t="s">
        <v>6094</v>
      </c>
      <c r="L990" s="55" t="s">
        <v>5444</v>
      </c>
      <c r="M990" s="55" t="s">
        <v>5445</v>
      </c>
      <c r="O990" s="51" t="s">
        <v>6095</v>
      </c>
      <c r="Q990" s="54">
        <v>8800</v>
      </c>
      <c r="R990" s="52">
        <v>9680</v>
      </c>
      <c r="S990" s="51" t="s">
        <v>6096</v>
      </c>
      <c r="T990" s="51" t="s">
        <v>6097</v>
      </c>
      <c r="U990" s="51" t="s">
        <v>6098</v>
      </c>
      <c r="V990" s="51" t="s">
        <v>82</v>
      </c>
      <c r="Y990" s="49">
        <v>989</v>
      </c>
    </row>
    <row r="991" spans="1:25" x14ac:dyDescent="0.4">
      <c r="A991" s="46" t="str">
        <f>VLOOKUP(F991,M!$A$3:$B$32,2)</f>
        <v>歴史</v>
      </c>
      <c r="B991" s="46" t="str">
        <f>IFERROR(IF(A991="","",A991&amp;COUNTIF(A$2:A991,A991)),"")</f>
        <v>歴史136</v>
      </c>
      <c r="C991" s="51" t="s">
        <v>2262</v>
      </c>
      <c r="D991" s="52">
        <v>990</v>
      </c>
      <c r="F991" s="51" t="s">
        <v>36</v>
      </c>
      <c r="G991" s="51" t="s">
        <v>2212</v>
      </c>
      <c r="H991" s="51" t="s">
        <v>778</v>
      </c>
      <c r="K991" s="51" t="s">
        <v>874</v>
      </c>
      <c r="L991" s="51" t="s">
        <v>522</v>
      </c>
      <c r="M991" s="51" t="s">
        <v>523</v>
      </c>
      <c r="O991" s="51" t="s">
        <v>875</v>
      </c>
      <c r="P991" s="51" t="s">
        <v>876</v>
      </c>
      <c r="Q991" s="52">
        <v>3800</v>
      </c>
      <c r="R991" s="52">
        <v>4180</v>
      </c>
      <c r="S991" s="51" t="s">
        <v>877</v>
      </c>
      <c r="T991" s="51" t="s">
        <v>831</v>
      </c>
      <c r="U991" s="51" t="s">
        <v>878</v>
      </c>
      <c r="V991" s="51" t="s">
        <v>82</v>
      </c>
      <c r="Y991" s="49">
        <v>990</v>
      </c>
    </row>
    <row r="992" spans="1:25" x14ac:dyDescent="0.4">
      <c r="A992" s="46" t="str">
        <f>VLOOKUP(F992,M!$A$3:$B$32,2)</f>
        <v>歴史</v>
      </c>
      <c r="B992" s="46" t="str">
        <f>IFERROR(IF(A992="","",A992&amp;COUNTIF(A$2:A992,A992)),"")</f>
        <v>歴史137</v>
      </c>
      <c r="C992" s="51" t="s">
        <v>2262</v>
      </c>
      <c r="D992" s="52">
        <v>991</v>
      </c>
      <c r="F992" s="51" t="s">
        <v>36</v>
      </c>
      <c r="G992" s="51" t="s">
        <v>2212</v>
      </c>
      <c r="H992" s="51" t="s">
        <v>778</v>
      </c>
      <c r="K992" s="51" t="s">
        <v>6099</v>
      </c>
      <c r="L992" s="51" t="s">
        <v>879</v>
      </c>
      <c r="M992" s="51" t="s">
        <v>880</v>
      </c>
      <c r="O992" s="55" t="s">
        <v>6100</v>
      </c>
      <c r="P992" s="51" t="s">
        <v>6101</v>
      </c>
      <c r="Q992" s="52">
        <v>4000</v>
      </c>
      <c r="R992" s="52">
        <v>4400</v>
      </c>
      <c r="S992" s="51" t="s">
        <v>6102</v>
      </c>
      <c r="T992" s="51" t="s">
        <v>5392</v>
      </c>
      <c r="U992" s="51" t="s">
        <v>4205</v>
      </c>
      <c r="V992" s="51" t="s">
        <v>82</v>
      </c>
      <c r="Y992" s="49">
        <v>991</v>
      </c>
    </row>
    <row r="993" spans="1:25" x14ac:dyDescent="0.4">
      <c r="A993" s="46" t="str">
        <f>VLOOKUP(F993,M!$A$3:$B$32,2)</f>
        <v>歴史</v>
      </c>
      <c r="B993" s="46" t="str">
        <f>IFERROR(IF(A993="","",A993&amp;COUNTIF(A$2:A993,A993)),"")</f>
        <v>歴史138</v>
      </c>
      <c r="C993" s="51" t="s">
        <v>2262</v>
      </c>
      <c r="D993" s="52">
        <v>992</v>
      </c>
      <c r="F993" s="51" t="s">
        <v>36</v>
      </c>
      <c r="G993" s="51" t="s">
        <v>2212</v>
      </c>
      <c r="H993" s="51" t="s">
        <v>778</v>
      </c>
      <c r="K993" s="51" t="s">
        <v>6103</v>
      </c>
      <c r="L993" s="51" t="s">
        <v>879</v>
      </c>
      <c r="M993" s="51" t="s">
        <v>880</v>
      </c>
      <c r="O993" s="55" t="s">
        <v>6104</v>
      </c>
      <c r="P993" s="51" t="s">
        <v>6045</v>
      </c>
      <c r="Q993" s="52">
        <v>4000</v>
      </c>
      <c r="R993" s="52">
        <v>4400</v>
      </c>
      <c r="S993" s="51" t="s">
        <v>6105</v>
      </c>
      <c r="T993" s="51" t="s">
        <v>472</v>
      </c>
      <c r="U993" s="51" t="s">
        <v>319</v>
      </c>
      <c r="V993" s="51" t="s">
        <v>82</v>
      </c>
      <c r="Y993" s="49">
        <v>992</v>
      </c>
    </row>
    <row r="994" spans="1:25" x14ac:dyDescent="0.4">
      <c r="A994" s="46" t="str">
        <f>VLOOKUP(F994,M!$A$3:$B$32,2)</f>
        <v>歴史</v>
      </c>
      <c r="B994" s="46" t="str">
        <f>IFERROR(IF(A994="","",A994&amp;COUNTIF(A$2:A994,A994)),"")</f>
        <v>歴史139</v>
      </c>
      <c r="C994" s="51" t="s">
        <v>2262</v>
      </c>
      <c r="D994" s="52">
        <v>993</v>
      </c>
      <c r="F994" s="51" t="s">
        <v>36</v>
      </c>
      <c r="G994" s="51" t="s">
        <v>2212</v>
      </c>
      <c r="H994" s="51" t="s">
        <v>778</v>
      </c>
      <c r="K994" s="51" t="s">
        <v>6106</v>
      </c>
      <c r="L994" s="51" t="s">
        <v>879</v>
      </c>
      <c r="M994" s="51" t="s">
        <v>880</v>
      </c>
      <c r="O994" s="55" t="s">
        <v>6107</v>
      </c>
      <c r="P994" s="51" t="s">
        <v>6108</v>
      </c>
      <c r="Q994" s="52">
        <v>8000</v>
      </c>
      <c r="R994" s="52">
        <v>8800</v>
      </c>
      <c r="S994" s="51" t="s">
        <v>6109</v>
      </c>
      <c r="T994" s="51" t="s">
        <v>5392</v>
      </c>
      <c r="U994" s="51" t="s">
        <v>2111</v>
      </c>
      <c r="V994" s="51" t="s">
        <v>82</v>
      </c>
      <c r="Y994" s="49">
        <v>993</v>
      </c>
    </row>
    <row r="995" spans="1:25" x14ac:dyDescent="0.4">
      <c r="A995" s="46" t="str">
        <f>VLOOKUP(F995,M!$A$3:$B$32,2)</f>
        <v>歴史</v>
      </c>
      <c r="B995" s="46" t="str">
        <f>IFERROR(IF(A995="","",A995&amp;COUNTIF(A$2:A995,A995)),"")</f>
        <v>歴史140</v>
      </c>
      <c r="C995" s="51" t="s">
        <v>2262</v>
      </c>
      <c r="D995" s="52">
        <v>994</v>
      </c>
      <c r="F995" s="51" t="s">
        <v>36</v>
      </c>
      <c r="G995" s="51" t="s">
        <v>2212</v>
      </c>
      <c r="H995" s="51" t="s">
        <v>778</v>
      </c>
      <c r="L995" s="51" t="s">
        <v>879</v>
      </c>
      <c r="M995" s="51" t="s">
        <v>880</v>
      </c>
      <c r="O995" s="51" t="s">
        <v>6110</v>
      </c>
      <c r="Q995" s="52">
        <v>18000</v>
      </c>
      <c r="R995" s="52">
        <v>19800</v>
      </c>
      <c r="S995" s="51" t="s">
        <v>883</v>
      </c>
      <c r="U995" s="51" t="s">
        <v>884</v>
      </c>
      <c r="V995" s="51" t="s">
        <v>129</v>
      </c>
      <c r="Y995" s="49">
        <v>994</v>
      </c>
    </row>
    <row r="996" spans="1:25" x14ac:dyDescent="0.4">
      <c r="A996" s="46" t="str">
        <f>VLOOKUP(F996,M!$A$3:$B$32,2)</f>
        <v>歴史</v>
      </c>
      <c r="B996" s="46" t="str">
        <f>IFERROR(IF(A996="","",A996&amp;COUNTIF(A$2:A996,A996)),"")</f>
        <v>歴史141</v>
      </c>
      <c r="C996" s="51" t="s">
        <v>2262</v>
      </c>
      <c r="D996" s="52">
        <v>995</v>
      </c>
      <c r="F996" s="51" t="s">
        <v>36</v>
      </c>
      <c r="G996" s="51" t="s">
        <v>2212</v>
      </c>
      <c r="H996" s="51" t="s">
        <v>778</v>
      </c>
      <c r="K996" s="51" t="s">
        <v>2315</v>
      </c>
      <c r="L996" s="51" t="s">
        <v>879</v>
      </c>
      <c r="M996" s="51" t="s">
        <v>880</v>
      </c>
      <c r="O996" s="51" t="s">
        <v>2316</v>
      </c>
      <c r="P996" s="51" t="s">
        <v>2317</v>
      </c>
      <c r="Q996" s="52">
        <v>14563</v>
      </c>
      <c r="R996" s="52">
        <v>16019</v>
      </c>
      <c r="S996" s="51" t="s">
        <v>2318</v>
      </c>
      <c r="T996" s="51" t="s">
        <v>2319</v>
      </c>
      <c r="U996" s="51" t="s">
        <v>2320</v>
      </c>
      <c r="V996" s="51" t="s">
        <v>82</v>
      </c>
      <c r="Y996" s="49">
        <v>995</v>
      </c>
    </row>
    <row r="997" spans="1:25" x14ac:dyDescent="0.4">
      <c r="A997" s="46" t="str">
        <f>VLOOKUP(F997,M!$A$3:$B$32,2)</f>
        <v>歴史</v>
      </c>
      <c r="B997" s="46" t="str">
        <f>IFERROR(IF(A997="","",A997&amp;COUNTIF(A$2:A997,A997)),"")</f>
        <v>歴史142</v>
      </c>
      <c r="C997" s="51" t="s">
        <v>2262</v>
      </c>
      <c r="D997" s="52">
        <v>996</v>
      </c>
      <c r="F997" s="51" t="s">
        <v>36</v>
      </c>
      <c r="G997" s="51" t="s">
        <v>2212</v>
      </c>
      <c r="H997" s="51" t="s">
        <v>778</v>
      </c>
      <c r="L997" s="51" t="s">
        <v>879</v>
      </c>
      <c r="M997" s="51" t="s">
        <v>880</v>
      </c>
      <c r="O997" s="51" t="s">
        <v>6111</v>
      </c>
      <c r="P997" s="51" t="s">
        <v>2321</v>
      </c>
      <c r="Q997" s="52">
        <v>38500</v>
      </c>
      <c r="R997" s="52">
        <v>42350</v>
      </c>
      <c r="S997" s="51" t="s">
        <v>2322</v>
      </c>
      <c r="U997" s="51" t="s">
        <v>2323</v>
      </c>
      <c r="V997" s="51" t="s">
        <v>129</v>
      </c>
      <c r="Y997" s="49">
        <v>996</v>
      </c>
    </row>
    <row r="998" spans="1:25" x14ac:dyDescent="0.4">
      <c r="A998" s="46" t="str">
        <f>VLOOKUP(F998,M!$A$3:$B$32,2)</f>
        <v>歴史</v>
      </c>
      <c r="B998" s="46" t="str">
        <f>IFERROR(IF(A998="","",A998&amp;COUNTIF(A$2:A998,A998)),"")</f>
        <v>歴史143</v>
      </c>
      <c r="C998" s="51" t="s">
        <v>2262</v>
      </c>
      <c r="D998" s="52">
        <v>997</v>
      </c>
      <c r="F998" s="51" t="s">
        <v>36</v>
      </c>
      <c r="G998" s="51" t="s">
        <v>2212</v>
      </c>
      <c r="H998" s="51" t="s">
        <v>778</v>
      </c>
      <c r="K998" s="51" t="s">
        <v>2325</v>
      </c>
      <c r="L998" s="51" t="s">
        <v>879</v>
      </c>
      <c r="M998" s="51" t="s">
        <v>880</v>
      </c>
      <c r="O998" s="51" t="s">
        <v>2326</v>
      </c>
      <c r="P998" s="51" t="s">
        <v>2327</v>
      </c>
      <c r="Q998" s="52">
        <v>30000</v>
      </c>
      <c r="R998" s="52">
        <v>33000</v>
      </c>
      <c r="S998" s="51" t="s">
        <v>2328</v>
      </c>
      <c r="T998" s="51" t="s">
        <v>1555</v>
      </c>
      <c r="U998" s="51" t="s">
        <v>2329</v>
      </c>
      <c r="Y998" s="49">
        <v>997</v>
      </c>
    </row>
    <row r="999" spans="1:25" x14ac:dyDescent="0.4">
      <c r="A999" s="46" t="str">
        <f>VLOOKUP(F999,M!$A$3:$B$32,2)</f>
        <v>歴史</v>
      </c>
      <c r="B999" s="46" t="str">
        <f>IFERROR(IF(A999="","",A999&amp;COUNTIF(A$2:A999,A999)),"")</f>
        <v>歴史144</v>
      </c>
      <c r="C999" s="51" t="s">
        <v>2262</v>
      </c>
      <c r="D999" s="52">
        <v>998</v>
      </c>
      <c r="F999" s="51" t="s">
        <v>36</v>
      </c>
      <c r="G999" s="51" t="s">
        <v>2212</v>
      </c>
      <c r="H999" s="51" t="s">
        <v>778</v>
      </c>
      <c r="L999" s="51" t="s">
        <v>885</v>
      </c>
      <c r="M999" s="51" t="s">
        <v>886</v>
      </c>
      <c r="O999" s="51" t="s">
        <v>6112</v>
      </c>
      <c r="P999" s="51" t="s">
        <v>6113</v>
      </c>
      <c r="Q999" s="52">
        <v>44000</v>
      </c>
      <c r="R999" s="52">
        <v>48400</v>
      </c>
      <c r="S999" s="51" t="s">
        <v>6114</v>
      </c>
      <c r="T999" s="51" t="s">
        <v>148</v>
      </c>
      <c r="U999" s="51" t="s">
        <v>6115</v>
      </c>
      <c r="V999" s="51" t="s">
        <v>129</v>
      </c>
      <c r="Y999" s="49">
        <v>998</v>
      </c>
    </row>
    <row r="1000" spans="1:25" x14ac:dyDescent="0.4">
      <c r="A1000" s="46" t="str">
        <f>VLOOKUP(F1000,M!$A$3:$B$32,2)</f>
        <v>歴史</v>
      </c>
      <c r="B1000" s="46" t="str">
        <f>IFERROR(IF(A1000="","",A1000&amp;COUNTIF(A$2:A1000,A1000)),"")</f>
        <v>歴史145</v>
      </c>
      <c r="C1000" s="51" t="s">
        <v>1718</v>
      </c>
      <c r="D1000" s="52">
        <v>999</v>
      </c>
      <c r="F1000" s="55" t="s">
        <v>36</v>
      </c>
      <c r="G1000" s="51" t="s">
        <v>2212</v>
      </c>
      <c r="H1000" s="55" t="s">
        <v>778</v>
      </c>
      <c r="K1000" s="51" t="s">
        <v>6116</v>
      </c>
      <c r="L1000" s="51" t="s">
        <v>885</v>
      </c>
      <c r="M1000" s="51" t="s">
        <v>886</v>
      </c>
      <c r="O1000" s="51" t="s">
        <v>6117</v>
      </c>
      <c r="P1000" s="51" t="s">
        <v>6118</v>
      </c>
      <c r="Q1000" s="52">
        <v>2400</v>
      </c>
      <c r="R1000" s="52">
        <v>2640</v>
      </c>
      <c r="S1000" s="51" t="s">
        <v>6119</v>
      </c>
      <c r="T1000" s="51" t="s">
        <v>127</v>
      </c>
      <c r="U1000" s="51" t="s">
        <v>1408</v>
      </c>
      <c r="V1000" s="51" t="s">
        <v>82</v>
      </c>
      <c r="Y1000" s="49">
        <v>999</v>
      </c>
    </row>
    <row r="1001" spans="1:25" x14ac:dyDescent="0.4">
      <c r="A1001" s="46" t="str">
        <f>VLOOKUP(F1001,M!$A$3:$B$32,2)</f>
        <v>歴史</v>
      </c>
      <c r="B1001" s="46" t="str">
        <f>IFERROR(IF(A1001="","",A1001&amp;COUNTIF(A$2:A1001,A1001)),"")</f>
        <v>歴史146</v>
      </c>
      <c r="C1001" s="51" t="s">
        <v>2122</v>
      </c>
      <c r="D1001" s="52">
        <v>1000</v>
      </c>
      <c r="F1001" s="55" t="s">
        <v>36</v>
      </c>
      <c r="G1001" s="51" t="s">
        <v>2212</v>
      </c>
      <c r="H1001" s="55" t="s">
        <v>778</v>
      </c>
      <c r="L1001" s="51" t="s">
        <v>885</v>
      </c>
      <c r="M1001" s="51" t="s">
        <v>886</v>
      </c>
      <c r="O1001" s="51" t="s">
        <v>6120</v>
      </c>
      <c r="P1001" s="51" t="s">
        <v>6121</v>
      </c>
      <c r="Q1001" s="52">
        <v>5200</v>
      </c>
      <c r="R1001" s="52">
        <v>5720</v>
      </c>
      <c r="S1001" s="51" t="s">
        <v>6122</v>
      </c>
      <c r="T1001" s="51" t="s">
        <v>5392</v>
      </c>
      <c r="U1001" s="51" t="s">
        <v>1721</v>
      </c>
      <c r="V1001" s="51" t="s">
        <v>129</v>
      </c>
      <c r="Y1001" s="49">
        <v>1000</v>
      </c>
    </row>
    <row r="1002" spans="1:25" x14ac:dyDescent="0.4">
      <c r="A1002" s="46" t="str">
        <f>VLOOKUP(F1002,M!$A$3:$B$32,2)</f>
        <v>歴史</v>
      </c>
      <c r="B1002" s="46" t="str">
        <f>IFERROR(IF(A1002="","",A1002&amp;COUNTIF(A$2:A1002,A1002)),"")</f>
        <v>歴史147</v>
      </c>
      <c r="C1002" s="51" t="s">
        <v>2262</v>
      </c>
      <c r="D1002" s="52">
        <v>1001</v>
      </c>
      <c r="F1002" s="51" t="s">
        <v>36</v>
      </c>
      <c r="G1002" s="51" t="s">
        <v>2212</v>
      </c>
      <c r="H1002" s="51" t="s">
        <v>778</v>
      </c>
      <c r="L1002" s="51" t="s">
        <v>887</v>
      </c>
      <c r="M1002" s="51" t="s">
        <v>888</v>
      </c>
      <c r="O1002" s="51" t="s">
        <v>6123</v>
      </c>
      <c r="P1002" s="51" t="s">
        <v>2330</v>
      </c>
      <c r="Q1002" s="52">
        <v>52800</v>
      </c>
      <c r="R1002" s="52">
        <v>58080</v>
      </c>
      <c r="S1002" s="51" t="s">
        <v>2331</v>
      </c>
      <c r="T1002" s="51" t="s">
        <v>2332</v>
      </c>
      <c r="U1002" s="51" t="s">
        <v>2333</v>
      </c>
      <c r="Y1002" s="49">
        <v>1001</v>
      </c>
    </row>
    <row r="1003" spans="1:25" x14ac:dyDescent="0.4">
      <c r="A1003" s="46" t="str">
        <f>VLOOKUP(F1003,M!$A$3:$B$32,2)</f>
        <v>歴史</v>
      </c>
      <c r="B1003" s="46" t="str">
        <f>IFERROR(IF(A1003="","",A1003&amp;COUNTIF(A$2:A1003,A1003)),"")</f>
        <v>歴史148</v>
      </c>
      <c r="C1003" s="51" t="s">
        <v>2305</v>
      </c>
      <c r="D1003" s="52">
        <v>1002</v>
      </c>
      <c r="F1003" s="51" t="s">
        <v>36</v>
      </c>
      <c r="G1003" s="51" t="s">
        <v>2212</v>
      </c>
      <c r="H1003" s="51" t="s">
        <v>778</v>
      </c>
      <c r="K1003" s="51" t="s">
        <v>6124</v>
      </c>
      <c r="L1003" s="51" t="s">
        <v>890</v>
      </c>
      <c r="M1003" s="51" t="s">
        <v>891</v>
      </c>
      <c r="O1003" s="51" t="s">
        <v>6125</v>
      </c>
      <c r="P1003" s="51" t="s">
        <v>6126</v>
      </c>
      <c r="Q1003" s="52">
        <v>20000</v>
      </c>
      <c r="R1003" s="52">
        <v>22000</v>
      </c>
      <c r="S1003" s="51" t="s">
        <v>6127</v>
      </c>
      <c r="T1003" s="51" t="s">
        <v>6128</v>
      </c>
      <c r="U1003" s="51" t="s">
        <v>6129</v>
      </c>
      <c r="V1003" s="51" t="s">
        <v>82</v>
      </c>
      <c r="Y1003" s="49">
        <v>1002</v>
      </c>
    </row>
    <row r="1004" spans="1:25" x14ac:dyDescent="0.4">
      <c r="A1004" s="46" t="str">
        <f>VLOOKUP(F1004,M!$A$3:$B$32,2)</f>
        <v>歴史</v>
      </c>
      <c r="B1004" s="46" t="str">
        <f>IFERROR(IF(A1004="","",A1004&amp;COUNTIF(A$2:A1004,A1004)),"")</f>
        <v>歴史149</v>
      </c>
      <c r="C1004" s="51" t="s">
        <v>2305</v>
      </c>
      <c r="D1004" s="52">
        <v>1003</v>
      </c>
      <c r="F1004" s="51" t="s">
        <v>36</v>
      </c>
      <c r="G1004" s="51" t="s">
        <v>2212</v>
      </c>
      <c r="H1004" s="51" t="s">
        <v>778</v>
      </c>
      <c r="K1004" s="51" t="s">
        <v>6130</v>
      </c>
      <c r="L1004" s="51" t="s">
        <v>890</v>
      </c>
      <c r="M1004" s="51" t="s">
        <v>891</v>
      </c>
      <c r="O1004" s="51" t="s">
        <v>6131</v>
      </c>
      <c r="P1004" s="51" t="s">
        <v>5488</v>
      </c>
      <c r="Q1004" s="52">
        <v>18000</v>
      </c>
      <c r="R1004" s="52">
        <v>19800</v>
      </c>
      <c r="S1004" s="51" t="s">
        <v>6132</v>
      </c>
      <c r="T1004" s="51" t="s">
        <v>166</v>
      </c>
      <c r="U1004" s="51" t="s">
        <v>6133</v>
      </c>
      <c r="V1004" s="51" t="s">
        <v>82</v>
      </c>
      <c r="Y1004" s="49">
        <v>1003</v>
      </c>
    </row>
    <row r="1005" spans="1:25" x14ac:dyDescent="0.4">
      <c r="A1005" s="46" t="str">
        <f>VLOOKUP(F1005,M!$A$3:$B$32,2)</f>
        <v>歴史</v>
      </c>
      <c r="B1005" s="46" t="str">
        <f>IFERROR(IF(A1005="","",A1005&amp;COUNTIF(A$2:A1005,A1005)),"")</f>
        <v>歴史150</v>
      </c>
      <c r="C1005" s="51" t="s">
        <v>2305</v>
      </c>
      <c r="D1005" s="52">
        <v>1004</v>
      </c>
      <c r="F1005" s="51" t="s">
        <v>36</v>
      </c>
      <c r="G1005" s="51" t="s">
        <v>2212</v>
      </c>
      <c r="H1005" s="51" t="s">
        <v>778</v>
      </c>
      <c r="K1005" s="51" t="s">
        <v>889</v>
      </c>
      <c r="L1005" s="51" t="s">
        <v>890</v>
      </c>
      <c r="M1005" s="51" t="s">
        <v>891</v>
      </c>
      <c r="O1005" s="51" t="s">
        <v>892</v>
      </c>
      <c r="P1005" s="51" t="s">
        <v>893</v>
      </c>
      <c r="Q1005" s="52">
        <v>22000</v>
      </c>
      <c r="R1005" s="52">
        <v>24200</v>
      </c>
      <c r="S1005" s="51" t="s">
        <v>894</v>
      </c>
      <c r="T1005" s="51" t="s">
        <v>102</v>
      </c>
      <c r="U1005" s="51" t="s">
        <v>895</v>
      </c>
      <c r="V1005" s="51" t="s">
        <v>82</v>
      </c>
      <c r="Y1005" s="49">
        <v>1004</v>
      </c>
    </row>
    <row r="1006" spans="1:25" x14ac:dyDescent="0.4">
      <c r="A1006" s="46" t="str">
        <f>VLOOKUP(F1006,M!$A$3:$B$32,2)</f>
        <v>歴史</v>
      </c>
      <c r="B1006" s="46" t="str">
        <f>IFERROR(IF(A1006="","",A1006&amp;COUNTIF(A$2:A1006,A1006)),"")</f>
        <v>歴史151</v>
      </c>
      <c r="C1006" s="51" t="s">
        <v>2305</v>
      </c>
      <c r="D1006" s="52">
        <v>1005</v>
      </c>
      <c r="F1006" s="51" t="s">
        <v>36</v>
      </c>
      <c r="G1006" s="51" t="s">
        <v>2212</v>
      </c>
      <c r="H1006" s="51" t="s">
        <v>778</v>
      </c>
      <c r="K1006" s="51" t="s">
        <v>2335</v>
      </c>
      <c r="L1006" s="51" t="s">
        <v>890</v>
      </c>
      <c r="M1006" s="51" t="s">
        <v>891</v>
      </c>
      <c r="O1006" s="51" t="s">
        <v>2336</v>
      </c>
      <c r="P1006" s="51" t="s">
        <v>2337</v>
      </c>
      <c r="Q1006" s="52">
        <v>15000</v>
      </c>
      <c r="R1006" s="52">
        <v>16500</v>
      </c>
      <c r="S1006" s="51" t="s">
        <v>2338</v>
      </c>
      <c r="T1006" s="51" t="s">
        <v>1666</v>
      </c>
      <c r="U1006" s="51" t="s">
        <v>2339</v>
      </c>
      <c r="Y1006" s="49">
        <v>1005</v>
      </c>
    </row>
    <row r="1007" spans="1:25" x14ac:dyDescent="0.4">
      <c r="A1007" s="46" t="str">
        <f>VLOOKUP(F1007,M!$A$3:$B$32,2)</f>
        <v>歴史</v>
      </c>
      <c r="B1007" s="46" t="str">
        <f>IFERROR(IF(A1007="","",A1007&amp;COUNTIF(A$2:A1007,A1007)),"")</f>
        <v>歴史152</v>
      </c>
      <c r="C1007" s="51" t="s">
        <v>2305</v>
      </c>
      <c r="D1007" s="52">
        <v>1006</v>
      </c>
      <c r="F1007" s="51" t="s">
        <v>36</v>
      </c>
      <c r="G1007" s="51" t="s">
        <v>2212</v>
      </c>
      <c r="H1007" s="51" t="s">
        <v>778</v>
      </c>
      <c r="K1007" s="51" t="s">
        <v>2341</v>
      </c>
      <c r="L1007" s="51" t="s">
        <v>890</v>
      </c>
      <c r="M1007" s="51" t="s">
        <v>891</v>
      </c>
      <c r="O1007" s="51" t="s">
        <v>2342</v>
      </c>
      <c r="P1007" s="51" t="s">
        <v>2343</v>
      </c>
      <c r="Q1007" s="52">
        <v>18000</v>
      </c>
      <c r="R1007" s="52">
        <v>19800</v>
      </c>
      <c r="S1007" s="51" t="s">
        <v>2344</v>
      </c>
      <c r="T1007" s="51" t="s">
        <v>1458</v>
      </c>
      <c r="U1007" s="51" t="s">
        <v>2345</v>
      </c>
      <c r="Y1007" s="49">
        <v>1006</v>
      </c>
    </row>
    <row r="1008" spans="1:25" x14ac:dyDescent="0.4">
      <c r="A1008" s="46" t="str">
        <f>VLOOKUP(F1008,M!$A$3:$B$32,2)</f>
        <v>民俗・文化人類</v>
      </c>
      <c r="B1008" s="46" t="str">
        <f>IFERROR(IF(A1008="","",A1008&amp;COUNTIF(A$2:A1008,A1008)),"")</f>
        <v>民俗・文化人類17</v>
      </c>
      <c r="C1008" s="51" t="s">
        <v>2305</v>
      </c>
      <c r="D1008" s="52">
        <v>1007</v>
      </c>
      <c r="F1008" s="51" t="s">
        <v>38</v>
      </c>
      <c r="G1008" s="51" t="s">
        <v>2346</v>
      </c>
      <c r="H1008" s="51" t="s">
        <v>897</v>
      </c>
      <c r="K1008" s="51" t="s">
        <v>898</v>
      </c>
      <c r="L1008" s="51" t="s">
        <v>899</v>
      </c>
      <c r="M1008" s="51" t="s">
        <v>900</v>
      </c>
      <c r="O1008" s="51" t="s">
        <v>901</v>
      </c>
      <c r="P1008" s="51" t="s">
        <v>902</v>
      </c>
      <c r="Q1008" s="52">
        <v>3600</v>
      </c>
      <c r="R1008" s="52">
        <v>3960</v>
      </c>
      <c r="S1008" s="51" t="s">
        <v>903</v>
      </c>
      <c r="T1008" s="51" t="s">
        <v>110</v>
      </c>
      <c r="U1008" s="51" t="s">
        <v>904</v>
      </c>
      <c r="V1008" s="51" t="s">
        <v>82</v>
      </c>
      <c r="Y1008" s="49">
        <v>1007</v>
      </c>
    </row>
    <row r="1009" spans="1:25" x14ac:dyDescent="0.4">
      <c r="A1009" s="46" t="str">
        <f>VLOOKUP(F1009,M!$A$3:$B$32,2)</f>
        <v>民俗・文化人類</v>
      </c>
      <c r="B1009" s="46" t="str">
        <f>IFERROR(IF(A1009="","",A1009&amp;COUNTIF(A$2:A1009,A1009)),"")</f>
        <v>民俗・文化人類18</v>
      </c>
      <c r="C1009" s="51" t="s">
        <v>2305</v>
      </c>
      <c r="D1009" s="52">
        <v>1008</v>
      </c>
      <c r="F1009" s="51" t="s">
        <v>38</v>
      </c>
      <c r="G1009" s="51" t="s">
        <v>2346</v>
      </c>
      <c r="H1009" s="51" t="s">
        <v>897</v>
      </c>
      <c r="K1009" s="51" t="s">
        <v>2347</v>
      </c>
      <c r="L1009" s="51" t="s">
        <v>899</v>
      </c>
      <c r="M1009" s="51" t="s">
        <v>900</v>
      </c>
      <c r="O1009" s="51" t="s">
        <v>2348</v>
      </c>
      <c r="P1009" s="51" t="s">
        <v>2349</v>
      </c>
      <c r="Q1009" s="52">
        <v>3200</v>
      </c>
      <c r="R1009" s="52">
        <v>3520</v>
      </c>
      <c r="S1009" s="51" t="s">
        <v>2350</v>
      </c>
      <c r="T1009" s="51" t="s">
        <v>2351</v>
      </c>
      <c r="U1009" s="51" t="s">
        <v>594</v>
      </c>
      <c r="Y1009" s="49">
        <v>1008</v>
      </c>
    </row>
    <row r="1010" spans="1:25" x14ac:dyDescent="0.4">
      <c r="A1010" s="46" t="str">
        <f>VLOOKUP(F1010,M!$A$3:$B$32,2)</f>
        <v>民俗・文化人類</v>
      </c>
      <c r="B1010" s="46" t="str">
        <f>IFERROR(IF(A1010="","",A1010&amp;COUNTIF(A$2:A1010,A1010)),"")</f>
        <v>民俗・文化人類19</v>
      </c>
      <c r="C1010" s="51" t="s">
        <v>2305</v>
      </c>
      <c r="D1010" s="52">
        <v>1009</v>
      </c>
      <c r="F1010" s="51" t="s">
        <v>38</v>
      </c>
      <c r="G1010" s="51" t="s">
        <v>2346</v>
      </c>
      <c r="H1010" s="51" t="s">
        <v>897</v>
      </c>
      <c r="K1010" s="51" t="s">
        <v>905</v>
      </c>
      <c r="L1010" s="51" t="s">
        <v>87</v>
      </c>
      <c r="M1010" s="51" t="s">
        <v>88</v>
      </c>
      <c r="O1010" s="51" t="s">
        <v>906</v>
      </c>
      <c r="P1010" s="51" t="s">
        <v>907</v>
      </c>
      <c r="Q1010" s="52">
        <v>27000</v>
      </c>
      <c r="R1010" s="52">
        <v>29700</v>
      </c>
      <c r="S1010" s="51" t="s">
        <v>908</v>
      </c>
      <c r="T1010" s="51" t="s">
        <v>110</v>
      </c>
      <c r="U1010" s="51" t="s">
        <v>909</v>
      </c>
      <c r="V1010" s="51" t="s">
        <v>82</v>
      </c>
      <c r="Y1010" s="49">
        <v>1009</v>
      </c>
    </row>
    <row r="1011" spans="1:25" x14ac:dyDescent="0.4">
      <c r="A1011" s="46" t="str">
        <f>VLOOKUP(F1011,M!$A$3:$B$32,2)</f>
        <v>民俗・文化人類</v>
      </c>
      <c r="B1011" s="46" t="str">
        <f>IFERROR(IF(A1011="","",A1011&amp;COUNTIF(A$2:A1011,A1011)),"")</f>
        <v>民俗・文化人類20</v>
      </c>
      <c r="C1011" s="51" t="s">
        <v>2305</v>
      </c>
      <c r="D1011" s="52">
        <v>1010</v>
      </c>
      <c r="F1011" s="51" t="s">
        <v>38</v>
      </c>
      <c r="G1011" s="51" t="s">
        <v>2346</v>
      </c>
      <c r="H1011" s="51" t="s">
        <v>897</v>
      </c>
      <c r="K1011" s="51" t="s">
        <v>910</v>
      </c>
      <c r="L1011" s="51" t="s">
        <v>551</v>
      </c>
      <c r="M1011" s="51" t="s">
        <v>552</v>
      </c>
      <c r="O1011" s="51" t="s">
        <v>911</v>
      </c>
      <c r="P1011" s="51" t="s">
        <v>912</v>
      </c>
      <c r="Q1011" s="52">
        <v>5100</v>
      </c>
      <c r="R1011" s="52">
        <v>5610</v>
      </c>
      <c r="S1011" s="51" t="s">
        <v>913</v>
      </c>
      <c r="T1011" s="51" t="s">
        <v>102</v>
      </c>
      <c r="U1011" s="51" t="s">
        <v>914</v>
      </c>
      <c r="V1011" s="51" t="s">
        <v>82</v>
      </c>
      <c r="Y1011" s="49">
        <v>1010</v>
      </c>
    </row>
    <row r="1012" spans="1:25" x14ac:dyDescent="0.4">
      <c r="A1012" s="46" t="str">
        <f>VLOOKUP(F1012,M!$A$3:$B$32,2)</f>
        <v>民俗・文化人類</v>
      </c>
      <c r="B1012" s="46" t="str">
        <f>IFERROR(IF(A1012="","",A1012&amp;COUNTIF(A$2:A1012,A1012)),"")</f>
        <v>民俗・文化人類21</v>
      </c>
      <c r="C1012" s="51" t="s">
        <v>2305</v>
      </c>
      <c r="D1012" s="52">
        <v>1011</v>
      </c>
      <c r="F1012" s="51" t="s">
        <v>38</v>
      </c>
      <c r="G1012" s="51" t="s">
        <v>2346</v>
      </c>
      <c r="H1012" s="51" t="s">
        <v>897</v>
      </c>
      <c r="K1012" s="51" t="s">
        <v>2352</v>
      </c>
      <c r="L1012" s="51" t="s">
        <v>450</v>
      </c>
      <c r="M1012" s="51" t="s">
        <v>451</v>
      </c>
      <c r="O1012" s="51" t="s">
        <v>2353</v>
      </c>
      <c r="P1012" s="51" t="s">
        <v>2354</v>
      </c>
      <c r="Q1012" s="52">
        <v>14000</v>
      </c>
      <c r="R1012" s="52">
        <v>15400</v>
      </c>
      <c r="S1012" s="51" t="s">
        <v>2355</v>
      </c>
      <c r="T1012" s="51" t="s">
        <v>2356</v>
      </c>
      <c r="U1012" s="51" t="s">
        <v>2357</v>
      </c>
      <c r="Y1012" s="49">
        <v>1011</v>
      </c>
    </row>
    <row r="1013" spans="1:25" x14ac:dyDescent="0.4">
      <c r="A1013" s="46" t="str">
        <f>VLOOKUP(F1013,M!$A$3:$B$32,2)</f>
        <v>民俗・文化人類</v>
      </c>
      <c r="B1013" s="46" t="str">
        <f>IFERROR(IF(A1013="","",A1013&amp;COUNTIF(A$2:A1013,A1013)),"")</f>
        <v>民俗・文化人類22</v>
      </c>
      <c r="C1013" s="51" t="s">
        <v>2305</v>
      </c>
      <c r="D1013" s="52">
        <v>1012</v>
      </c>
      <c r="F1013" s="51" t="s">
        <v>38</v>
      </c>
      <c r="G1013" s="51" t="s">
        <v>2346</v>
      </c>
      <c r="H1013" s="51" t="s">
        <v>897</v>
      </c>
      <c r="K1013" s="51" t="s">
        <v>6134</v>
      </c>
      <c r="L1013" s="51" t="s">
        <v>600</v>
      </c>
      <c r="M1013" s="51" t="s">
        <v>601</v>
      </c>
      <c r="O1013" s="51" t="s">
        <v>6135</v>
      </c>
      <c r="P1013" s="51" t="s">
        <v>6136</v>
      </c>
      <c r="Q1013" s="52">
        <v>4500</v>
      </c>
      <c r="R1013" s="52">
        <v>4950</v>
      </c>
      <c r="S1013" s="51" t="s">
        <v>6137</v>
      </c>
      <c r="T1013" s="51" t="s">
        <v>5540</v>
      </c>
      <c r="U1013" s="51" t="s">
        <v>6138</v>
      </c>
      <c r="V1013" s="51" t="s">
        <v>82</v>
      </c>
      <c r="Y1013" s="49">
        <v>1012</v>
      </c>
    </row>
    <row r="1014" spans="1:25" x14ac:dyDescent="0.4">
      <c r="A1014" s="46" t="str">
        <f>VLOOKUP(F1014,M!$A$3:$B$32,2)</f>
        <v>民俗・文化人類</v>
      </c>
      <c r="B1014" s="46" t="str">
        <f>IFERROR(IF(A1014="","",A1014&amp;COUNTIF(A$2:A1014,A1014)),"")</f>
        <v>民俗・文化人類23</v>
      </c>
      <c r="C1014" s="51" t="s">
        <v>2305</v>
      </c>
      <c r="D1014" s="52">
        <v>1013</v>
      </c>
      <c r="F1014" s="51" t="s">
        <v>38</v>
      </c>
      <c r="G1014" s="51" t="s">
        <v>2346</v>
      </c>
      <c r="H1014" s="51" t="s">
        <v>897</v>
      </c>
      <c r="K1014" s="51" t="s">
        <v>2358</v>
      </c>
      <c r="L1014" s="51" t="s">
        <v>1216</v>
      </c>
      <c r="M1014" s="51" t="s">
        <v>1217</v>
      </c>
      <c r="O1014" s="51" t="s">
        <v>2359</v>
      </c>
      <c r="P1014" s="51" t="s">
        <v>2360</v>
      </c>
      <c r="Q1014" s="52">
        <v>1800</v>
      </c>
      <c r="R1014" s="52">
        <v>1980</v>
      </c>
      <c r="S1014" s="51" t="s">
        <v>2361</v>
      </c>
      <c r="T1014" s="51" t="s">
        <v>2362</v>
      </c>
      <c r="U1014" s="51" t="s">
        <v>1795</v>
      </c>
      <c r="Y1014" s="49">
        <v>1013</v>
      </c>
    </row>
    <row r="1015" spans="1:25" x14ac:dyDescent="0.4">
      <c r="A1015" s="46" t="str">
        <f>VLOOKUP(F1015,M!$A$3:$B$32,2)</f>
        <v>民俗・文化人類</v>
      </c>
      <c r="B1015" s="46" t="str">
        <f>IFERROR(IF(A1015="","",A1015&amp;COUNTIF(A$2:A1015,A1015)),"")</f>
        <v>民俗・文化人類24</v>
      </c>
      <c r="C1015" s="51" t="s">
        <v>2305</v>
      </c>
      <c r="D1015" s="52">
        <v>1014</v>
      </c>
      <c r="F1015" s="51" t="s">
        <v>38</v>
      </c>
      <c r="G1015" s="51" t="s">
        <v>2346</v>
      </c>
      <c r="H1015" s="51" t="s">
        <v>897</v>
      </c>
      <c r="K1015" s="51" t="s">
        <v>915</v>
      </c>
      <c r="L1015" s="51" t="s">
        <v>916</v>
      </c>
      <c r="M1015" s="51" t="s">
        <v>917</v>
      </c>
      <c r="O1015" s="51" t="s">
        <v>918</v>
      </c>
      <c r="P1015" s="51" t="s">
        <v>919</v>
      </c>
      <c r="Q1015" s="52">
        <v>17000</v>
      </c>
      <c r="R1015" s="52">
        <v>18700</v>
      </c>
      <c r="S1015" s="51" t="s">
        <v>920</v>
      </c>
      <c r="T1015" s="51" t="s">
        <v>159</v>
      </c>
      <c r="U1015" s="51" t="s">
        <v>921</v>
      </c>
      <c r="V1015" s="51" t="s">
        <v>82</v>
      </c>
      <c r="Y1015" s="49">
        <v>1014</v>
      </c>
    </row>
    <row r="1016" spans="1:25" x14ac:dyDescent="0.4">
      <c r="A1016" s="46" t="str">
        <f>VLOOKUP(F1016,M!$A$3:$B$32,2)</f>
        <v>民俗・文化人類</v>
      </c>
      <c r="B1016" s="46" t="str">
        <f>IFERROR(IF(A1016="","",A1016&amp;COUNTIF(A$2:A1016,A1016)),"")</f>
        <v>民俗・文化人類25</v>
      </c>
      <c r="C1016" s="51" t="s">
        <v>2305</v>
      </c>
      <c r="D1016" s="52">
        <v>1015</v>
      </c>
      <c r="F1016" s="51" t="s">
        <v>38</v>
      </c>
      <c r="G1016" s="51" t="s">
        <v>2346</v>
      </c>
      <c r="H1016" s="51" t="s">
        <v>897</v>
      </c>
      <c r="L1016" s="51" t="s">
        <v>516</v>
      </c>
      <c r="M1016" s="51" t="s">
        <v>517</v>
      </c>
      <c r="O1016" s="51" t="s">
        <v>6139</v>
      </c>
      <c r="Q1016" s="54">
        <v>11500</v>
      </c>
      <c r="R1016" s="52">
        <v>12650</v>
      </c>
      <c r="S1016" s="51" t="s">
        <v>6140</v>
      </c>
      <c r="T1016" s="51" t="s">
        <v>110</v>
      </c>
      <c r="V1016" s="51" t="s">
        <v>129</v>
      </c>
      <c r="Y1016" s="49">
        <v>1015</v>
      </c>
    </row>
    <row r="1017" spans="1:25" x14ac:dyDescent="0.4">
      <c r="A1017" s="46" t="str">
        <f>VLOOKUP(F1017,M!$A$3:$B$32,2)</f>
        <v>民俗・文化人類</v>
      </c>
      <c r="B1017" s="46" t="str">
        <f>IFERROR(IF(A1017="","",A1017&amp;COUNTIF(A$2:A1017,A1017)),"")</f>
        <v>民俗・文化人類26</v>
      </c>
      <c r="C1017" s="51" t="s">
        <v>2305</v>
      </c>
      <c r="D1017" s="52">
        <v>1016</v>
      </c>
      <c r="F1017" s="51" t="s">
        <v>38</v>
      </c>
      <c r="G1017" s="51" t="s">
        <v>2346</v>
      </c>
      <c r="H1017" s="51" t="s">
        <v>897</v>
      </c>
      <c r="K1017" s="51" t="s">
        <v>2363</v>
      </c>
      <c r="L1017" s="51" t="s">
        <v>382</v>
      </c>
      <c r="M1017" s="51" t="s">
        <v>383</v>
      </c>
      <c r="O1017" s="51" t="s">
        <v>2364</v>
      </c>
      <c r="P1017" s="51" t="s">
        <v>2365</v>
      </c>
      <c r="Q1017" s="52">
        <v>14000</v>
      </c>
      <c r="R1017" s="52">
        <v>15400</v>
      </c>
      <c r="S1017" s="51" t="s">
        <v>2366</v>
      </c>
      <c r="T1017" s="51" t="s">
        <v>1368</v>
      </c>
      <c r="U1017" s="51" t="s">
        <v>2003</v>
      </c>
      <c r="V1017" s="51" t="s">
        <v>82</v>
      </c>
      <c r="Y1017" s="49">
        <v>1016</v>
      </c>
    </row>
    <row r="1018" spans="1:25" x14ac:dyDescent="0.4">
      <c r="A1018" s="46" t="str">
        <f>VLOOKUP(F1018,M!$A$3:$B$32,2)</f>
        <v>民俗・文化人類</v>
      </c>
      <c r="B1018" s="46" t="str">
        <f>IFERROR(IF(A1018="","",A1018&amp;COUNTIF(A$2:A1018,A1018)),"")</f>
        <v>民俗・文化人類27</v>
      </c>
      <c r="C1018" s="51" t="s">
        <v>2324</v>
      </c>
      <c r="D1018" s="52">
        <v>1017</v>
      </c>
      <c r="F1018" s="51" t="s">
        <v>38</v>
      </c>
      <c r="G1018" s="51" t="s">
        <v>2346</v>
      </c>
      <c r="H1018" s="51" t="s">
        <v>897</v>
      </c>
      <c r="K1018" s="51" t="s">
        <v>2367</v>
      </c>
      <c r="L1018" s="51" t="s">
        <v>382</v>
      </c>
      <c r="M1018" s="51" t="s">
        <v>383</v>
      </c>
      <c r="O1018" s="51" t="s">
        <v>2368</v>
      </c>
      <c r="P1018" s="51" t="s">
        <v>2369</v>
      </c>
      <c r="Q1018" s="52">
        <v>14000</v>
      </c>
      <c r="R1018" s="52">
        <v>15400</v>
      </c>
      <c r="S1018" s="51" t="s">
        <v>2370</v>
      </c>
      <c r="T1018" s="51" t="s">
        <v>1368</v>
      </c>
      <c r="U1018" s="51" t="s">
        <v>2371</v>
      </c>
      <c r="V1018" s="51" t="s">
        <v>82</v>
      </c>
      <c r="Y1018" s="49">
        <v>1017</v>
      </c>
    </row>
    <row r="1019" spans="1:25" x14ac:dyDescent="0.4">
      <c r="A1019" s="46" t="str">
        <f>VLOOKUP(F1019,M!$A$3:$B$32,2)</f>
        <v>民俗・文化人類</v>
      </c>
      <c r="B1019" s="46" t="str">
        <f>IFERROR(IF(A1019="","",A1019&amp;COUNTIF(A$2:A1019,A1019)),"")</f>
        <v>民俗・文化人類28</v>
      </c>
      <c r="C1019" s="51" t="s">
        <v>2324</v>
      </c>
      <c r="D1019" s="52">
        <v>1018</v>
      </c>
      <c r="F1019" s="51" t="s">
        <v>38</v>
      </c>
      <c r="G1019" s="51" t="s">
        <v>2346</v>
      </c>
      <c r="H1019" s="51" t="s">
        <v>897</v>
      </c>
      <c r="K1019" s="51" t="s">
        <v>2372</v>
      </c>
      <c r="L1019" s="51" t="s">
        <v>382</v>
      </c>
      <c r="M1019" s="51" t="s">
        <v>383</v>
      </c>
      <c r="O1019" s="51" t="s">
        <v>2373</v>
      </c>
      <c r="P1019" s="51" t="s">
        <v>2374</v>
      </c>
      <c r="Q1019" s="52">
        <v>18000</v>
      </c>
      <c r="R1019" s="52">
        <v>19800</v>
      </c>
      <c r="S1019" s="51" t="s">
        <v>2375</v>
      </c>
      <c r="T1019" s="51" t="s">
        <v>1584</v>
      </c>
      <c r="U1019" s="51" t="s">
        <v>162</v>
      </c>
      <c r="Y1019" s="49">
        <v>1018</v>
      </c>
    </row>
    <row r="1020" spans="1:25" x14ac:dyDescent="0.4">
      <c r="A1020" s="46" t="str">
        <f>VLOOKUP(F1020,M!$A$3:$B$32,2)</f>
        <v>民俗・文化人類</v>
      </c>
      <c r="B1020" s="46" t="str">
        <f>IFERROR(IF(A1020="","",A1020&amp;COUNTIF(A$2:A1020,A1020)),"")</f>
        <v>民俗・文化人類29</v>
      </c>
      <c r="C1020" s="51" t="s">
        <v>2324</v>
      </c>
      <c r="D1020" s="52">
        <v>1019</v>
      </c>
      <c r="F1020" s="51" t="s">
        <v>38</v>
      </c>
      <c r="G1020" s="51" t="s">
        <v>2346</v>
      </c>
      <c r="H1020" s="51" t="s">
        <v>897</v>
      </c>
      <c r="K1020" s="51" t="s">
        <v>2376</v>
      </c>
      <c r="L1020" s="51" t="s">
        <v>382</v>
      </c>
      <c r="M1020" s="51" t="s">
        <v>383</v>
      </c>
      <c r="O1020" s="51" t="s">
        <v>2377</v>
      </c>
      <c r="P1020" s="51" t="s">
        <v>2378</v>
      </c>
      <c r="Q1020" s="52">
        <v>20000</v>
      </c>
      <c r="R1020" s="52">
        <v>22000</v>
      </c>
      <c r="S1020" s="51" t="s">
        <v>2379</v>
      </c>
      <c r="T1020" s="51" t="s">
        <v>1582</v>
      </c>
      <c r="U1020" s="51" t="s">
        <v>2380</v>
      </c>
      <c r="Y1020" s="49">
        <v>1019</v>
      </c>
    </row>
    <row r="1021" spans="1:25" x14ac:dyDescent="0.4">
      <c r="A1021" s="46" t="str">
        <f>VLOOKUP(F1021,M!$A$3:$B$32,2)</f>
        <v>民俗・文化人類</v>
      </c>
      <c r="B1021" s="46" t="str">
        <f>IFERROR(IF(A1021="","",A1021&amp;COUNTIF(A$2:A1021,A1021)),"")</f>
        <v>民俗・文化人類30</v>
      </c>
      <c r="C1021" s="51" t="s">
        <v>2324</v>
      </c>
      <c r="D1021" s="52">
        <v>1020</v>
      </c>
      <c r="F1021" s="51" t="s">
        <v>38</v>
      </c>
      <c r="G1021" s="51" t="s">
        <v>2346</v>
      </c>
      <c r="H1021" s="51" t="s">
        <v>897</v>
      </c>
      <c r="K1021" s="51" t="s">
        <v>2381</v>
      </c>
      <c r="L1021" s="51" t="s">
        <v>382</v>
      </c>
      <c r="M1021" s="51" t="s">
        <v>383</v>
      </c>
      <c r="O1021" s="51" t="s">
        <v>2382</v>
      </c>
      <c r="P1021" s="51" t="s">
        <v>2383</v>
      </c>
      <c r="Q1021" s="52">
        <v>22000</v>
      </c>
      <c r="R1021" s="52">
        <v>24200</v>
      </c>
      <c r="S1021" s="51" t="s">
        <v>2384</v>
      </c>
      <c r="T1021" s="51" t="s">
        <v>1585</v>
      </c>
      <c r="U1021" s="51" t="s">
        <v>2385</v>
      </c>
      <c r="Y1021" s="49">
        <v>1020</v>
      </c>
    </row>
    <row r="1022" spans="1:25" x14ac:dyDescent="0.4">
      <c r="A1022" s="46" t="str">
        <f>VLOOKUP(F1022,M!$A$3:$B$32,2)</f>
        <v>民俗・文化人類</v>
      </c>
      <c r="B1022" s="46" t="str">
        <f>IFERROR(IF(A1022="","",A1022&amp;COUNTIF(A$2:A1022,A1022)),"")</f>
        <v>民俗・文化人類31</v>
      </c>
      <c r="C1022" s="51" t="s">
        <v>2324</v>
      </c>
      <c r="D1022" s="52">
        <v>1021</v>
      </c>
      <c r="F1022" s="51" t="s">
        <v>38</v>
      </c>
      <c r="G1022" s="51" t="s">
        <v>2346</v>
      </c>
      <c r="H1022" s="51" t="s">
        <v>897</v>
      </c>
      <c r="K1022" s="51" t="s">
        <v>925</v>
      </c>
      <c r="L1022" s="51" t="s">
        <v>926</v>
      </c>
      <c r="M1022" s="51" t="s">
        <v>927</v>
      </c>
      <c r="O1022" s="51" t="s">
        <v>928</v>
      </c>
      <c r="P1022" s="51" t="s">
        <v>929</v>
      </c>
      <c r="Q1022" s="52">
        <v>3600</v>
      </c>
      <c r="R1022" s="52">
        <v>3960</v>
      </c>
      <c r="S1022" s="51" t="s">
        <v>930</v>
      </c>
      <c r="T1022" s="51" t="s">
        <v>97</v>
      </c>
      <c r="U1022" s="51" t="s">
        <v>931</v>
      </c>
      <c r="V1022" s="51" t="s">
        <v>82</v>
      </c>
      <c r="Y1022" s="49">
        <v>1021</v>
      </c>
    </row>
    <row r="1023" spans="1:25" x14ac:dyDescent="0.4">
      <c r="A1023" s="46" t="str">
        <f>VLOOKUP(F1023,M!$A$3:$B$32,2)</f>
        <v>民俗・文化人類</v>
      </c>
      <c r="B1023" s="46" t="str">
        <f>IFERROR(IF(A1023="","",A1023&amp;COUNTIF(A$2:A1023,A1023)),"")</f>
        <v>民俗・文化人類32</v>
      </c>
      <c r="C1023" s="51" t="s">
        <v>2324</v>
      </c>
      <c r="D1023" s="52">
        <v>1022</v>
      </c>
      <c r="F1023" s="51" t="s">
        <v>38</v>
      </c>
      <c r="G1023" s="51" t="s">
        <v>2346</v>
      </c>
      <c r="H1023" s="51" t="s">
        <v>897</v>
      </c>
      <c r="K1023" s="51" t="s">
        <v>2386</v>
      </c>
      <c r="L1023" s="51" t="s">
        <v>926</v>
      </c>
      <c r="M1023" s="51" t="s">
        <v>927</v>
      </c>
      <c r="O1023" s="51" t="s">
        <v>2387</v>
      </c>
      <c r="P1023" s="51" t="s">
        <v>2388</v>
      </c>
      <c r="Q1023" s="52">
        <v>2980</v>
      </c>
      <c r="R1023" s="52">
        <v>3278</v>
      </c>
      <c r="S1023" s="51" t="s">
        <v>2389</v>
      </c>
      <c r="T1023" s="51" t="s">
        <v>2390</v>
      </c>
      <c r="U1023" s="51" t="s">
        <v>2391</v>
      </c>
      <c r="V1023" s="51" t="s">
        <v>82</v>
      </c>
      <c r="Y1023" s="49">
        <v>1022</v>
      </c>
    </row>
    <row r="1024" spans="1:25" x14ac:dyDescent="0.4">
      <c r="A1024" s="46" t="str">
        <f>VLOOKUP(F1024,M!$A$3:$B$32,2)</f>
        <v>民俗・文化人類</v>
      </c>
      <c r="B1024" s="46" t="str">
        <f>IFERROR(IF(A1024="","",A1024&amp;COUNTIF(A$2:A1024,A1024)),"")</f>
        <v>民俗・文化人類33</v>
      </c>
      <c r="C1024" s="51" t="s">
        <v>2324</v>
      </c>
      <c r="D1024" s="52">
        <v>1023</v>
      </c>
      <c r="F1024" s="51" t="s">
        <v>38</v>
      </c>
      <c r="G1024" s="51" t="s">
        <v>2346</v>
      </c>
      <c r="H1024" s="51" t="s">
        <v>897</v>
      </c>
      <c r="K1024" s="51" t="s">
        <v>2392</v>
      </c>
      <c r="L1024" s="51" t="s">
        <v>926</v>
      </c>
      <c r="M1024" s="51" t="s">
        <v>927</v>
      </c>
      <c r="O1024" s="51" t="s">
        <v>2393</v>
      </c>
      <c r="P1024" s="51" t="s">
        <v>2388</v>
      </c>
      <c r="Q1024" s="52">
        <v>2980</v>
      </c>
      <c r="R1024" s="52">
        <v>3278</v>
      </c>
      <c r="S1024" s="51" t="s">
        <v>2389</v>
      </c>
      <c r="T1024" s="51" t="s">
        <v>2390</v>
      </c>
      <c r="U1024" s="51" t="s">
        <v>2391</v>
      </c>
      <c r="V1024" s="51" t="s">
        <v>82</v>
      </c>
      <c r="Y1024" s="49">
        <v>1023</v>
      </c>
    </row>
    <row r="1025" spans="1:25" x14ac:dyDescent="0.4">
      <c r="A1025" s="46" t="str">
        <f>VLOOKUP(F1025,M!$A$3:$B$32,2)</f>
        <v>民俗・文化人類</v>
      </c>
      <c r="B1025" s="46" t="str">
        <f>IFERROR(IF(A1025="","",A1025&amp;COUNTIF(A$2:A1025,A1025)),"")</f>
        <v>民俗・文化人類34</v>
      </c>
      <c r="C1025" s="51" t="s">
        <v>2324</v>
      </c>
      <c r="D1025" s="52">
        <v>1024</v>
      </c>
      <c r="F1025" s="51" t="s">
        <v>38</v>
      </c>
      <c r="G1025" s="51" t="s">
        <v>2346</v>
      </c>
      <c r="H1025" s="51" t="s">
        <v>897</v>
      </c>
      <c r="K1025" s="51" t="s">
        <v>2395</v>
      </c>
      <c r="L1025" s="51" t="s">
        <v>890</v>
      </c>
      <c r="M1025" s="51" t="s">
        <v>891</v>
      </c>
      <c r="O1025" s="51" t="s">
        <v>2396</v>
      </c>
      <c r="P1025" s="51" t="s">
        <v>2397</v>
      </c>
      <c r="Q1025" s="52">
        <v>14000</v>
      </c>
      <c r="R1025" s="52">
        <v>15400</v>
      </c>
      <c r="S1025" s="51" t="s">
        <v>2398</v>
      </c>
      <c r="T1025" s="51" t="s">
        <v>1836</v>
      </c>
      <c r="U1025" s="51" t="s">
        <v>2399</v>
      </c>
      <c r="Y1025" s="49">
        <v>1024</v>
      </c>
    </row>
    <row r="1026" spans="1:25" x14ac:dyDescent="0.4">
      <c r="A1026" s="46" t="str">
        <f>VLOOKUP(F1026,M!$A$3:$B$32,2)</f>
        <v>地理</v>
      </c>
      <c r="B1026" s="46" t="str">
        <f>IFERROR(IF(A1026="","",A1026&amp;COUNTIF(A$2:A1026,A1026)),"")</f>
        <v>地理5</v>
      </c>
      <c r="C1026" s="51" t="s">
        <v>2324</v>
      </c>
      <c r="D1026" s="52">
        <v>1025</v>
      </c>
      <c r="F1026" s="51" t="s">
        <v>40</v>
      </c>
      <c r="G1026" s="51" t="s">
        <v>2400</v>
      </c>
      <c r="H1026" s="51" t="s">
        <v>932</v>
      </c>
      <c r="K1026" s="51" t="s">
        <v>6141</v>
      </c>
      <c r="L1026" s="51" t="s">
        <v>412</v>
      </c>
      <c r="M1026" s="51" t="s">
        <v>413</v>
      </c>
      <c r="O1026" s="51" t="s">
        <v>6142</v>
      </c>
      <c r="P1026" s="51" t="s">
        <v>6143</v>
      </c>
      <c r="Q1026" s="52">
        <v>14000</v>
      </c>
      <c r="R1026" s="52">
        <v>15400</v>
      </c>
      <c r="S1026" s="51" t="s">
        <v>6144</v>
      </c>
      <c r="T1026" s="51" t="s">
        <v>6145</v>
      </c>
      <c r="U1026" s="51" t="s">
        <v>1293</v>
      </c>
      <c r="V1026" s="51" t="s">
        <v>82</v>
      </c>
      <c r="Y1026" s="49">
        <v>1025</v>
      </c>
    </row>
    <row r="1027" spans="1:25" x14ac:dyDescent="0.4">
      <c r="A1027" s="46" t="str">
        <f>VLOOKUP(F1027,M!$A$3:$B$32,2)</f>
        <v>地理</v>
      </c>
      <c r="B1027" s="46" t="str">
        <f>IFERROR(IF(A1027="","",A1027&amp;COUNTIF(A$2:A1027,A1027)),"")</f>
        <v>地理6</v>
      </c>
      <c r="C1027" s="51" t="s">
        <v>2324</v>
      </c>
      <c r="D1027" s="52">
        <v>1026</v>
      </c>
      <c r="F1027" s="51" t="s">
        <v>40</v>
      </c>
      <c r="G1027" s="51" t="s">
        <v>2400</v>
      </c>
      <c r="H1027" s="51" t="s">
        <v>932</v>
      </c>
      <c r="K1027" s="51" t="s">
        <v>933</v>
      </c>
      <c r="L1027" s="51" t="s">
        <v>412</v>
      </c>
      <c r="M1027" s="51" t="s">
        <v>413</v>
      </c>
      <c r="O1027" s="51" t="s">
        <v>934</v>
      </c>
      <c r="P1027" s="51" t="s">
        <v>935</v>
      </c>
      <c r="Q1027" s="52">
        <v>11000</v>
      </c>
      <c r="R1027" s="52">
        <v>12100</v>
      </c>
      <c r="S1027" s="51" t="s">
        <v>936</v>
      </c>
      <c r="T1027" s="51" t="s">
        <v>161</v>
      </c>
      <c r="U1027" s="51" t="s">
        <v>937</v>
      </c>
      <c r="V1027" s="51" t="s">
        <v>82</v>
      </c>
      <c r="Y1027" s="49">
        <v>1026</v>
      </c>
    </row>
    <row r="1028" spans="1:25" x14ac:dyDescent="0.4">
      <c r="A1028" s="46" t="str">
        <f>VLOOKUP(F1028,M!$A$3:$B$32,2)</f>
        <v>地理</v>
      </c>
      <c r="B1028" s="46" t="str">
        <f>IFERROR(IF(A1028="","",A1028&amp;COUNTIF(A$2:A1028,A1028)),"")</f>
        <v>地理7</v>
      </c>
      <c r="C1028" s="51" t="s">
        <v>2324</v>
      </c>
      <c r="D1028" s="52">
        <v>1027</v>
      </c>
      <c r="F1028" s="51" t="s">
        <v>40</v>
      </c>
      <c r="G1028" s="51" t="s">
        <v>2400</v>
      </c>
      <c r="H1028" s="51" t="s">
        <v>932</v>
      </c>
      <c r="K1028" s="51" t="s">
        <v>2401</v>
      </c>
      <c r="L1028" s="51" t="s">
        <v>412</v>
      </c>
      <c r="M1028" s="51" t="s">
        <v>413</v>
      </c>
      <c r="O1028" s="51" t="s">
        <v>2402</v>
      </c>
      <c r="P1028" s="51" t="s">
        <v>2403</v>
      </c>
      <c r="Q1028" s="52">
        <v>15000</v>
      </c>
      <c r="R1028" s="52">
        <v>16500</v>
      </c>
      <c r="S1028" s="51" t="s">
        <v>2404</v>
      </c>
      <c r="T1028" s="51" t="s">
        <v>1266</v>
      </c>
      <c r="U1028" s="51" t="s">
        <v>2405</v>
      </c>
      <c r="Y1028" s="49">
        <v>1027</v>
      </c>
    </row>
    <row r="1029" spans="1:25" x14ac:dyDescent="0.4">
      <c r="A1029" s="46" t="str">
        <f>VLOOKUP(F1029,M!$A$3:$B$32,2)</f>
        <v>地理</v>
      </c>
      <c r="B1029" s="46" t="str">
        <f>IFERROR(IF(A1029="","",A1029&amp;COUNTIF(A$2:A1029,A1029)),"")</f>
        <v>地理8</v>
      </c>
      <c r="C1029" s="51" t="s">
        <v>2324</v>
      </c>
      <c r="D1029" s="52">
        <v>1028</v>
      </c>
      <c r="F1029" s="51" t="s">
        <v>40</v>
      </c>
      <c r="G1029" s="51" t="s">
        <v>2400</v>
      </c>
      <c r="H1029" s="51" t="s">
        <v>932</v>
      </c>
      <c r="K1029" s="51" t="s">
        <v>6146</v>
      </c>
      <c r="L1029" s="51" t="s">
        <v>382</v>
      </c>
      <c r="M1029" s="51" t="s">
        <v>383</v>
      </c>
      <c r="O1029" s="51" t="s">
        <v>6147</v>
      </c>
      <c r="P1029" s="51" t="s">
        <v>6148</v>
      </c>
      <c r="Q1029" s="52">
        <v>24000</v>
      </c>
      <c r="R1029" s="52">
        <v>26400</v>
      </c>
      <c r="S1029" s="51" t="s">
        <v>6149</v>
      </c>
      <c r="T1029" s="51" t="s">
        <v>110</v>
      </c>
      <c r="U1029" s="51" t="s">
        <v>2018</v>
      </c>
      <c r="V1029" s="51" t="s">
        <v>82</v>
      </c>
      <c r="Y1029" s="49">
        <v>1028</v>
      </c>
    </row>
    <row r="1030" spans="1:25" x14ac:dyDescent="0.4">
      <c r="A1030" s="46" t="str">
        <f>VLOOKUP(F1030,M!$A$3:$B$32,2)</f>
        <v>地理</v>
      </c>
      <c r="B1030" s="46" t="str">
        <f>IFERROR(IF(A1030="","",A1030&amp;COUNTIF(A$2:A1030,A1030)),"")</f>
        <v>地理9</v>
      </c>
      <c r="C1030" s="51" t="s">
        <v>2324</v>
      </c>
      <c r="D1030" s="52">
        <v>1029</v>
      </c>
      <c r="F1030" s="51" t="s">
        <v>40</v>
      </c>
      <c r="G1030" s="51" t="s">
        <v>2400</v>
      </c>
      <c r="H1030" s="51" t="s">
        <v>932</v>
      </c>
      <c r="K1030" s="51" t="s">
        <v>2406</v>
      </c>
      <c r="L1030" s="51" t="s">
        <v>382</v>
      </c>
      <c r="M1030" s="51" t="s">
        <v>383</v>
      </c>
      <c r="O1030" s="51" t="s">
        <v>2407</v>
      </c>
      <c r="P1030" s="51" t="s">
        <v>2408</v>
      </c>
      <c r="Q1030" s="52">
        <v>24000</v>
      </c>
      <c r="R1030" s="52">
        <v>26400</v>
      </c>
      <c r="S1030" s="51" t="s">
        <v>2409</v>
      </c>
      <c r="T1030" s="51" t="s">
        <v>1243</v>
      </c>
      <c r="U1030" s="51" t="s">
        <v>2410</v>
      </c>
      <c r="Y1030" s="49">
        <v>1029</v>
      </c>
    </row>
    <row r="1031" spans="1:25" x14ac:dyDescent="0.4">
      <c r="A1031" s="46" t="str">
        <f>VLOOKUP(F1031,M!$A$3:$B$32,2)</f>
        <v>社会</v>
      </c>
      <c r="B1031" s="46" t="str">
        <f>IFERROR(IF(A1031="","",A1031&amp;COUNTIF(A$2:A1031,A1031)),"")</f>
        <v>社会44</v>
      </c>
      <c r="C1031" s="51" t="s">
        <v>2324</v>
      </c>
      <c r="D1031" s="52">
        <v>1030</v>
      </c>
      <c r="F1031" s="51" t="s">
        <v>42</v>
      </c>
      <c r="G1031" s="51" t="s">
        <v>2411</v>
      </c>
      <c r="H1031" s="51" t="s">
        <v>940</v>
      </c>
      <c r="K1031" s="51" t="s">
        <v>6150</v>
      </c>
      <c r="L1031" s="51" t="s">
        <v>540</v>
      </c>
      <c r="M1031" s="51" t="s">
        <v>541</v>
      </c>
      <c r="O1031" s="51" t="s">
        <v>6151</v>
      </c>
      <c r="P1031" s="51" t="s">
        <v>6152</v>
      </c>
      <c r="Q1031" s="52">
        <v>5400</v>
      </c>
      <c r="R1031" s="52">
        <v>5940</v>
      </c>
      <c r="S1031" s="51" t="s">
        <v>6153</v>
      </c>
      <c r="T1031" s="51" t="s">
        <v>5540</v>
      </c>
      <c r="U1031" s="51" t="s">
        <v>6154</v>
      </c>
      <c r="V1031" s="51" t="s">
        <v>82</v>
      </c>
      <c r="Y1031" s="49">
        <v>1030</v>
      </c>
    </row>
    <row r="1032" spans="1:25" x14ac:dyDescent="0.4">
      <c r="A1032" s="46" t="str">
        <f>VLOOKUP(F1032,M!$A$3:$B$32,2)</f>
        <v>社会</v>
      </c>
      <c r="B1032" s="46" t="str">
        <f>IFERROR(IF(A1032="","",A1032&amp;COUNTIF(A$2:A1032,A1032)),"")</f>
        <v>社会45</v>
      </c>
      <c r="C1032" s="51" t="s">
        <v>2340</v>
      </c>
      <c r="D1032" s="52">
        <v>1031</v>
      </c>
      <c r="F1032" s="51" t="s">
        <v>42</v>
      </c>
      <c r="G1032" s="51" t="s">
        <v>2411</v>
      </c>
      <c r="H1032" s="51" t="s">
        <v>940</v>
      </c>
      <c r="K1032" s="51" t="s">
        <v>941</v>
      </c>
      <c r="L1032" s="51" t="s">
        <v>899</v>
      </c>
      <c r="M1032" s="51" t="s">
        <v>900</v>
      </c>
      <c r="O1032" s="51" t="s">
        <v>942</v>
      </c>
      <c r="P1032" s="51" t="s">
        <v>943</v>
      </c>
      <c r="Q1032" s="52">
        <v>4000</v>
      </c>
      <c r="R1032" s="52">
        <v>4400</v>
      </c>
      <c r="S1032" s="51" t="s">
        <v>944</v>
      </c>
      <c r="T1032" s="51" t="s">
        <v>116</v>
      </c>
      <c r="U1032" s="51" t="s">
        <v>945</v>
      </c>
      <c r="V1032" s="51" t="s">
        <v>82</v>
      </c>
      <c r="Y1032" s="49">
        <v>1031</v>
      </c>
    </row>
    <row r="1033" spans="1:25" x14ac:dyDescent="0.4">
      <c r="A1033" s="46" t="str">
        <f>VLOOKUP(F1033,M!$A$3:$B$32,2)</f>
        <v>社会</v>
      </c>
      <c r="B1033" s="46" t="str">
        <f>IFERROR(IF(A1033="","",A1033&amp;COUNTIF(A$2:A1033,A1033)),"")</f>
        <v>社会46</v>
      </c>
      <c r="C1033" s="51" t="s">
        <v>2340</v>
      </c>
      <c r="D1033" s="52">
        <v>1032</v>
      </c>
      <c r="F1033" s="51" t="s">
        <v>42</v>
      </c>
      <c r="G1033" s="51" t="s">
        <v>2411</v>
      </c>
      <c r="H1033" s="51" t="s">
        <v>940</v>
      </c>
      <c r="K1033" s="51" t="s">
        <v>2412</v>
      </c>
      <c r="L1033" s="51" t="s">
        <v>899</v>
      </c>
      <c r="M1033" s="51" t="s">
        <v>900</v>
      </c>
      <c r="O1033" s="51" t="s">
        <v>2413</v>
      </c>
      <c r="P1033" s="51" t="s">
        <v>2414</v>
      </c>
      <c r="Q1033" s="52">
        <v>5600</v>
      </c>
      <c r="R1033" s="52">
        <v>6160</v>
      </c>
      <c r="S1033" s="51" t="s">
        <v>2415</v>
      </c>
      <c r="T1033" s="51" t="s">
        <v>2416</v>
      </c>
      <c r="U1033" s="51" t="s">
        <v>662</v>
      </c>
      <c r="Y1033" s="49">
        <v>1032</v>
      </c>
    </row>
    <row r="1034" spans="1:25" x14ac:dyDescent="0.4">
      <c r="A1034" s="46" t="str">
        <f>VLOOKUP(F1034,M!$A$3:$B$32,2)</f>
        <v>社会</v>
      </c>
      <c r="B1034" s="46" t="str">
        <f>IFERROR(IF(A1034="","",A1034&amp;COUNTIF(A$2:A1034,A1034)),"")</f>
        <v>社会47</v>
      </c>
      <c r="C1034" s="51" t="s">
        <v>2340</v>
      </c>
      <c r="D1034" s="52">
        <v>1033</v>
      </c>
      <c r="F1034" s="51" t="s">
        <v>42</v>
      </c>
      <c r="G1034" s="51" t="s">
        <v>2411</v>
      </c>
      <c r="H1034" s="51" t="s">
        <v>940</v>
      </c>
      <c r="K1034" s="51" t="s">
        <v>2417</v>
      </c>
      <c r="L1034" s="51" t="s">
        <v>87</v>
      </c>
      <c r="M1034" s="51" t="s">
        <v>88</v>
      </c>
      <c r="O1034" s="51" t="s">
        <v>2418</v>
      </c>
      <c r="P1034" s="51" t="s">
        <v>2419</v>
      </c>
      <c r="Q1034" s="52">
        <v>6500</v>
      </c>
      <c r="R1034" s="52">
        <v>7150</v>
      </c>
      <c r="S1034" s="51" t="s">
        <v>2420</v>
      </c>
      <c r="T1034" s="51" t="s">
        <v>1261</v>
      </c>
      <c r="U1034" s="51" t="s">
        <v>111</v>
      </c>
      <c r="Y1034" s="49">
        <v>1033</v>
      </c>
    </row>
    <row r="1035" spans="1:25" x14ac:dyDescent="0.4">
      <c r="A1035" s="46" t="str">
        <f>VLOOKUP(F1035,M!$A$3:$B$32,2)</f>
        <v>社会</v>
      </c>
      <c r="B1035" s="46" t="str">
        <f>IFERROR(IF(A1035="","",A1035&amp;COUNTIF(A$2:A1035,A1035)),"")</f>
        <v>社会48</v>
      </c>
      <c r="C1035" s="51" t="s">
        <v>2340</v>
      </c>
      <c r="D1035" s="52">
        <v>1034</v>
      </c>
      <c r="F1035" s="51" t="s">
        <v>42</v>
      </c>
      <c r="G1035" s="51" t="s">
        <v>2411</v>
      </c>
      <c r="H1035" s="51" t="s">
        <v>940</v>
      </c>
      <c r="K1035" s="51" t="s">
        <v>2421</v>
      </c>
      <c r="L1035" s="51" t="s">
        <v>87</v>
      </c>
      <c r="M1035" s="51" t="s">
        <v>88</v>
      </c>
      <c r="O1035" s="51" t="s">
        <v>2422</v>
      </c>
      <c r="P1035" s="51" t="s">
        <v>2423</v>
      </c>
      <c r="Q1035" s="52">
        <v>6300</v>
      </c>
      <c r="R1035" s="52">
        <v>6930</v>
      </c>
      <c r="S1035" s="51" t="s">
        <v>2424</v>
      </c>
      <c r="T1035" s="51" t="s">
        <v>1261</v>
      </c>
      <c r="U1035" s="51" t="s">
        <v>174</v>
      </c>
      <c r="Y1035" s="49">
        <v>1034</v>
      </c>
    </row>
    <row r="1036" spans="1:25" x14ac:dyDescent="0.4">
      <c r="A1036" s="46" t="str">
        <f>VLOOKUP(F1036,M!$A$3:$B$32,2)</f>
        <v>社会</v>
      </c>
      <c r="B1036" s="46" t="str">
        <f>IFERROR(IF(A1036="","",A1036&amp;COUNTIF(A$2:A1036,A1036)),"")</f>
        <v>社会49</v>
      </c>
      <c r="C1036" s="51" t="s">
        <v>2340</v>
      </c>
      <c r="D1036" s="52">
        <v>1035</v>
      </c>
      <c r="F1036" s="51" t="s">
        <v>42</v>
      </c>
      <c r="G1036" s="51" t="s">
        <v>2411</v>
      </c>
      <c r="H1036" s="51" t="s">
        <v>940</v>
      </c>
      <c r="K1036" s="51" t="s">
        <v>946</v>
      </c>
      <c r="L1036" s="51" t="s">
        <v>802</v>
      </c>
      <c r="M1036" s="51" t="s">
        <v>803</v>
      </c>
      <c r="O1036" s="51" t="s">
        <v>947</v>
      </c>
      <c r="P1036" s="51" t="s">
        <v>6155</v>
      </c>
      <c r="Q1036" s="52">
        <v>5000</v>
      </c>
      <c r="R1036" s="52">
        <v>5500</v>
      </c>
      <c r="S1036" s="51" t="s">
        <v>948</v>
      </c>
      <c r="T1036" s="51" t="s">
        <v>187</v>
      </c>
      <c r="U1036" s="51" t="s">
        <v>923</v>
      </c>
      <c r="V1036" s="51" t="s">
        <v>82</v>
      </c>
      <c r="Y1036" s="49">
        <v>1035</v>
      </c>
    </row>
    <row r="1037" spans="1:25" x14ac:dyDescent="0.4">
      <c r="A1037" s="46" t="str">
        <f>VLOOKUP(F1037,M!$A$3:$B$32,2)</f>
        <v>社会</v>
      </c>
      <c r="B1037" s="46" t="str">
        <f>IFERROR(IF(A1037="","",A1037&amp;COUNTIF(A$2:A1037,A1037)),"")</f>
        <v>社会50</v>
      </c>
      <c r="C1037" s="51" t="s">
        <v>2340</v>
      </c>
      <c r="D1037" s="52">
        <v>1036</v>
      </c>
      <c r="F1037" s="51" t="s">
        <v>42</v>
      </c>
      <c r="G1037" s="51" t="s">
        <v>2411</v>
      </c>
      <c r="H1037" s="51" t="s">
        <v>940</v>
      </c>
      <c r="K1037" s="51" t="s">
        <v>949</v>
      </c>
      <c r="L1037" s="51" t="s">
        <v>802</v>
      </c>
      <c r="M1037" s="51" t="s">
        <v>803</v>
      </c>
      <c r="O1037" s="51" t="s">
        <v>950</v>
      </c>
      <c r="P1037" s="51" t="s">
        <v>951</v>
      </c>
      <c r="Q1037" s="52">
        <v>2600</v>
      </c>
      <c r="R1037" s="52">
        <v>2860</v>
      </c>
      <c r="S1037" s="51" t="s">
        <v>952</v>
      </c>
      <c r="T1037" s="51" t="s">
        <v>173</v>
      </c>
      <c r="U1037" s="51" t="s">
        <v>953</v>
      </c>
      <c r="V1037" s="51" t="s">
        <v>82</v>
      </c>
      <c r="Y1037" s="49">
        <v>1036</v>
      </c>
    </row>
    <row r="1038" spans="1:25" x14ac:dyDescent="0.4">
      <c r="A1038" s="46" t="str">
        <f>VLOOKUP(F1038,M!$A$3:$B$32,2)</f>
        <v>社会</v>
      </c>
      <c r="B1038" s="46" t="str">
        <f>IFERROR(IF(A1038="","",A1038&amp;COUNTIF(A$2:A1038,A1038)),"")</f>
        <v>社会51</v>
      </c>
      <c r="C1038" s="51" t="s">
        <v>2340</v>
      </c>
      <c r="D1038" s="52">
        <v>1037</v>
      </c>
      <c r="F1038" s="51" t="s">
        <v>42</v>
      </c>
      <c r="G1038" s="51" t="s">
        <v>2411</v>
      </c>
      <c r="H1038" s="51" t="s">
        <v>940</v>
      </c>
      <c r="K1038" s="51" t="s">
        <v>955</v>
      </c>
      <c r="L1038" s="51" t="s">
        <v>549</v>
      </c>
      <c r="M1038" s="51" t="s">
        <v>550</v>
      </c>
      <c r="O1038" s="51" t="s">
        <v>956</v>
      </c>
      <c r="P1038" s="51" t="s">
        <v>957</v>
      </c>
      <c r="Q1038" s="52">
        <v>2700</v>
      </c>
      <c r="R1038" s="52">
        <v>2970</v>
      </c>
      <c r="S1038" s="51" t="s">
        <v>958</v>
      </c>
      <c r="T1038" s="51" t="s">
        <v>173</v>
      </c>
      <c r="U1038" s="51" t="s">
        <v>959</v>
      </c>
      <c r="V1038" s="51" t="s">
        <v>82</v>
      </c>
      <c r="Y1038" s="49">
        <v>1037</v>
      </c>
    </row>
    <row r="1039" spans="1:25" x14ac:dyDescent="0.4">
      <c r="A1039" s="46" t="str">
        <f>VLOOKUP(F1039,M!$A$3:$B$32,2)</f>
        <v>社会</v>
      </c>
      <c r="B1039" s="46" t="str">
        <f>IFERROR(IF(A1039="","",A1039&amp;COUNTIF(A$2:A1039,A1039)),"")</f>
        <v>社会52</v>
      </c>
      <c r="C1039" s="51" t="s">
        <v>2340</v>
      </c>
      <c r="D1039" s="52">
        <v>1038</v>
      </c>
      <c r="F1039" s="51" t="s">
        <v>42</v>
      </c>
      <c r="G1039" s="51" t="s">
        <v>2411</v>
      </c>
      <c r="H1039" s="51" t="s">
        <v>940</v>
      </c>
      <c r="K1039" s="51" t="s">
        <v>6156</v>
      </c>
      <c r="L1039" s="51" t="s">
        <v>300</v>
      </c>
      <c r="M1039" s="51" t="s">
        <v>301</v>
      </c>
      <c r="O1039" s="51" t="s">
        <v>6157</v>
      </c>
      <c r="P1039" s="51" t="s">
        <v>961</v>
      </c>
      <c r="Q1039" s="52">
        <v>4500</v>
      </c>
      <c r="R1039" s="52">
        <v>4950</v>
      </c>
      <c r="S1039" s="51" t="s">
        <v>6158</v>
      </c>
      <c r="T1039" s="51" t="s">
        <v>127</v>
      </c>
      <c r="U1039" s="51" t="s">
        <v>422</v>
      </c>
      <c r="V1039" s="51" t="s">
        <v>82</v>
      </c>
      <c r="Y1039" s="49">
        <v>1038</v>
      </c>
    </row>
    <row r="1040" spans="1:25" x14ac:dyDescent="0.4">
      <c r="A1040" s="46" t="str">
        <f>VLOOKUP(F1040,M!$A$3:$B$32,2)</f>
        <v>社会</v>
      </c>
      <c r="B1040" s="46" t="str">
        <f>IFERROR(IF(A1040="","",A1040&amp;COUNTIF(A$2:A1040,A1040)),"")</f>
        <v>社会53</v>
      </c>
      <c r="C1040" s="51" t="s">
        <v>2340</v>
      </c>
      <c r="D1040" s="52">
        <v>1039</v>
      </c>
      <c r="F1040" s="51" t="s">
        <v>42</v>
      </c>
      <c r="G1040" s="51" t="s">
        <v>2411</v>
      </c>
      <c r="H1040" s="51" t="s">
        <v>940</v>
      </c>
      <c r="K1040" s="51" t="s">
        <v>962</v>
      </c>
      <c r="L1040" s="51" t="s">
        <v>551</v>
      </c>
      <c r="M1040" s="51" t="s">
        <v>552</v>
      </c>
      <c r="O1040" s="51" t="s">
        <v>963</v>
      </c>
      <c r="P1040" s="51" t="s">
        <v>964</v>
      </c>
      <c r="Q1040" s="52">
        <v>4600</v>
      </c>
      <c r="R1040" s="52">
        <v>5060</v>
      </c>
      <c r="S1040" s="51" t="s">
        <v>965</v>
      </c>
      <c r="T1040" s="51" t="s">
        <v>92</v>
      </c>
      <c r="U1040" s="51" t="s">
        <v>966</v>
      </c>
      <c r="V1040" s="51" t="s">
        <v>82</v>
      </c>
      <c r="Y1040" s="49">
        <v>1039</v>
      </c>
    </row>
    <row r="1041" spans="1:25" x14ac:dyDescent="0.4">
      <c r="A1041" s="46" t="str">
        <f>VLOOKUP(F1041,M!$A$3:$B$32,2)</f>
        <v>社会</v>
      </c>
      <c r="B1041" s="46" t="str">
        <f>IFERROR(IF(A1041="","",A1041&amp;COUNTIF(A$2:A1041,A1041)),"")</f>
        <v>社会54</v>
      </c>
      <c r="C1041" s="51" t="s">
        <v>2340</v>
      </c>
      <c r="D1041" s="52">
        <v>1040</v>
      </c>
      <c r="F1041" s="51" t="s">
        <v>42</v>
      </c>
      <c r="G1041" s="51" t="s">
        <v>2411</v>
      </c>
      <c r="H1041" s="51" t="s">
        <v>940</v>
      </c>
      <c r="K1041" s="51" t="s">
        <v>967</v>
      </c>
      <c r="L1041" s="51" t="s">
        <v>551</v>
      </c>
      <c r="M1041" s="51" t="s">
        <v>552</v>
      </c>
      <c r="O1041" s="51" t="s">
        <v>968</v>
      </c>
      <c r="P1041" s="51" t="s">
        <v>969</v>
      </c>
      <c r="Q1041" s="52">
        <v>3600</v>
      </c>
      <c r="R1041" s="52">
        <v>3960</v>
      </c>
      <c r="S1041" s="51" t="s">
        <v>970</v>
      </c>
      <c r="T1041" s="51" t="s">
        <v>148</v>
      </c>
      <c r="U1041" s="51" t="s">
        <v>269</v>
      </c>
      <c r="V1041" s="51" t="s">
        <v>82</v>
      </c>
      <c r="Y1041" s="49">
        <v>1040</v>
      </c>
    </row>
    <row r="1042" spans="1:25" x14ac:dyDescent="0.4">
      <c r="A1042" s="46" t="str">
        <f>VLOOKUP(F1042,M!$A$3:$B$32,2)</f>
        <v>社会</v>
      </c>
      <c r="B1042" s="46" t="str">
        <f>IFERROR(IF(A1042="","",A1042&amp;COUNTIF(A$2:A1042,A1042)),"")</f>
        <v>社会55</v>
      </c>
      <c r="C1042" s="51" t="s">
        <v>2340</v>
      </c>
      <c r="D1042" s="52">
        <v>1041</v>
      </c>
      <c r="F1042" s="51" t="s">
        <v>42</v>
      </c>
      <c r="G1042" s="51" t="s">
        <v>2411</v>
      </c>
      <c r="H1042" s="51" t="s">
        <v>940</v>
      </c>
      <c r="K1042" s="51" t="s">
        <v>971</v>
      </c>
      <c r="L1042" s="51" t="s">
        <v>551</v>
      </c>
      <c r="M1042" s="51" t="s">
        <v>552</v>
      </c>
      <c r="O1042" s="51" t="s">
        <v>972</v>
      </c>
      <c r="P1042" s="51" t="s">
        <v>973</v>
      </c>
      <c r="Q1042" s="52">
        <v>3800</v>
      </c>
      <c r="R1042" s="52">
        <v>4180</v>
      </c>
      <c r="S1042" s="51" t="s">
        <v>974</v>
      </c>
      <c r="T1042" s="51" t="s">
        <v>187</v>
      </c>
      <c r="U1042" s="51" t="s">
        <v>975</v>
      </c>
      <c r="V1042" s="51" t="s">
        <v>82</v>
      </c>
      <c r="Y1042" s="49">
        <v>1041</v>
      </c>
    </row>
    <row r="1043" spans="1:25" x14ac:dyDescent="0.4">
      <c r="A1043" s="46" t="str">
        <f>VLOOKUP(F1043,M!$A$3:$B$32,2)</f>
        <v>社会</v>
      </c>
      <c r="B1043" s="46" t="str">
        <f>IFERROR(IF(A1043="","",A1043&amp;COUNTIF(A$2:A1043,A1043)),"")</f>
        <v>社会56</v>
      </c>
      <c r="C1043" s="51" t="s">
        <v>2340</v>
      </c>
      <c r="D1043" s="52">
        <v>1042</v>
      </c>
      <c r="F1043" s="51" t="s">
        <v>42</v>
      </c>
      <c r="G1043" s="51" t="s">
        <v>2411</v>
      </c>
      <c r="H1043" s="51" t="s">
        <v>940</v>
      </c>
      <c r="K1043" s="51" t="s">
        <v>2432</v>
      </c>
      <c r="L1043" s="51" t="s">
        <v>551</v>
      </c>
      <c r="M1043" s="51" t="s">
        <v>552</v>
      </c>
      <c r="O1043" s="51" t="s">
        <v>2433</v>
      </c>
      <c r="P1043" s="51" t="s">
        <v>2434</v>
      </c>
      <c r="Q1043" s="52">
        <v>3000</v>
      </c>
      <c r="R1043" s="52">
        <v>3300</v>
      </c>
      <c r="S1043" s="51" t="s">
        <v>2435</v>
      </c>
      <c r="T1043" s="51" t="s">
        <v>2436</v>
      </c>
      <c r="U1043" s="51" t="s">
        <v>2437</v>
      </c>
      <c r="V1043" s="51" t="s">
        <v>82</v>
      </c>
      <c r="Y1043" s="49">
        <v>1042</v>
      </c>
    </row>
    <row r="1044" spans="1:25" x14ac:dyDescent="0.4">
      <c r="A1044" s="46" t="str">
        <f>VLOOKUP(F1044,M!$A$3:$B$32,2)</f>
        <v>社会</v>
      </c>
      <c r="B1044" s="46" t="str">
        <f>IFERROR(IF(A1044="","",A1044&amp;COUNTIF(A$2:A1044,A1044)),"")</f>
        <v>社会57</v>
      </c>
      <c r="C1044" s="51" t="s">
        <v>2340</v>
      </c>
      <c r="D1044" s="52">
        <v>1043</v>
      </c>
      <c r="F1044" s="51" t="s">
        <v>42</v>
      </c>
      <c r="G1044" s="51" t="s">
        <v>2411</v>
      </c>
      <c r="H1044" s="51" t="s">
        <v>940</v>
      </c>
      <c r="K1044" s="51" t="s">
        <v>2438</v>
      </c>
      <c r="L1044" s="51" t="s">
        <v>551</v>
      </c>
      <c r="M1044" s="51" t="s">
        <v>552</v>
      </c>
      <c r="O1044" s="51" t="s">
        <v>2439</v>
      </c>
      <c r="P1044" s="51" t="s">
        <v>2440</v>
      </c>
      <c r="Q1044" s="52">
        <v>4000</v>
      </c>
      <c r="R1044" s="52">
        <v>4400</v>
      </c>
      <c r="S1044" s="51" t="s">
        <v>2441</v>
      </c>
      <c r="T1044" s="51" t="s">
        <v>1647</v>
      </c>
      <c r="U1044" s="51" t="s">
        <v>1853</v>
      </c>
      <c r="V1044" s="51" t="s">
        <v>82</v>
      </c>
      <c r="Y1044" s="49">
        <v>1043</v>
      </c>
    </row>
    <row r="1045" spans="1:25" x14ac:dyDescent="0.4">
      <c r="A1045" s="46" t="str">
        <f>VLOOKUP(F1045,M!$A$3:$B$32,2)</f>
        <v>社会</v>
      </c>
      <c r="B1045" s="46" t="str">
        <f>IFERROR(IF(A1045="","",A1045&amp;COUNTIF(A$2:A1045,A1045)),"")</f>
        <v>社会58</v>
      </c>
      <c r="C1045" s="51" t="s">
        <v>2340</v>
      </c>
      <c r="D1045" s="52">
        <v>1044</v>
      </c>
      <c r="F1045" s="51" t="s">
        <v>42</v>
      </c>
      <c r="G1045" s="51" t="s">
        <v>2411</v>
      </c>
      <c r="H1045" s="51" t="s">
        <v>940</v>
      </c>
      <c r="K1045" s="51" t="s">
        <v>2443</v>
      </c>
      <c r="L1045" s="51" t="s">
        <v>551</v>
      </c>
      <c r="M1045" s="51" t="s">
        <v>552</v>
      </c>
      <c r="O1045" s="51" t="s">
        <v>2444</v>
      </c>
      <c r="P1045" s="51" t="s">
        <v>2445</v>
      </c>
      <c r="Q1045" s="52">
        <v>4100</v>
      </c>
      <c r="R1045" s="52">
        <v>4510</v>
      </c>
      <c r="S1045" s="51" t="s">
        <v>2446</v>
      </c>
      <c r="T1045" s="51" t="s">
        <v>1348</v>
      </c>
      <c r="U1045" s="51" t="s">
        <v>235</v>
      </c>
      <c r="V1045" s="51" t="s">
        <v>82</v>
      </c>
      <c r="Y1045" s="49">
        <v>1044</v>
      </c>
    </row>
    <row r="1046" spans="1:25" x14ac:dyDescent="0.4">
      <c r="A1046" s="46" t="str">
        <f>VLOOKUP(F1046,M!$A$3:$B$32,2)</f>
        <v>社会</v>
      </c>
      <c r="B1046" s="46" t="str">
        <f>IFERROR(IF(A1046="","",A1046&amp;COUNTIF(A$2:A1046,A1046)),"")</f>
        <v>社会59</v>
      </c>
      <c r="C1046" s="51" t="s">
        <v>2340</v>
      </c>
      <c r="D1046" s="52">
        <v>1045</v>
      </c>
      <c r="F1046" s="51" t="s">
        <v>42</v>
      </c>
      <c r="G1046" s="51" t="s">
        <v>2411</v>
      </c>
      <c r="H1046" s="51" t="s">
        <v>940</v>
      </c>
      <c r="K1046" s="51" t="s">
        <v>2447</v>
      </c>
      <c r="L1046" s="51" t="s">
        <v>551</v>
      </c>
      <c r="M1046" s="51" t="s">
        <v>552</v>
      </c>
      <c r="O1046" s="51" t="s">
        <v>2448</v>
      </c>
      <c r="P1046" s="51" t="s">
        <v>2449</v>
      </c>
      <c r="Q1046" s="52">
        <v>3800</v>
      </c>
      <c r="R1046" s="52">
        <v>4180</v>
      </c>
      <c r="S1046" s="51" t="s">
        <v>2450</v>
      </c>
      <c r="T1046" s="51" t="s">
        <v>1584</v>
      </c>
      <c r="U1046" s="51" t="s">
        <v>1536</v>
      </c>
      <c r="V1046" s="51" t="s">
        <v>82</v>
      </c>
      <c r="Y1046" s="49">
        <v>1045</v>
      </c>
    </row>
    <row r="1047" spans="1:25" x14ac:dyDescent="0.4">
      <c r="A1047" s="46" t="str">
        <f>VLOOKUP(F1047,M!$A$3:$B$32,2)</f>
        <v>社会</v>
      </c>
      <c r="B1047" s="46" t="str">
        <f>IFERROR(IF(A1047="","",A1047&amp;COUNTIF(A$2:A1047,A1047)),"")</f>
        <v>社会60</v>
      </c>
      <c r="C1047" s="51" t="s">
        <v>2340</v>
      </c>
      <c r="D1047" s="52">
        <v>1046</v>
      </c>
      <c r="F1047" s="51" t="s">
        <v>42</v>
      </c>
      <c r="G1047" s="51" t="s">
        <v>2411</v>
      </c>
      <c r="H1047" s="51" t="s">
        <v>940</v>
      </c>
      <c r="K1047" s="51" t="s">
        <v>2451</v>
      </c>
      <c r="L1047" s="51" t="s">
        <v>551</v>
      </c>
      <c r="M1047" s="51" t="s">
        <v>552</v>
      </c>
      <c r="O1047" s="51" t="s">
        <v>2452</v>
      </c>
      <c r="P1047" s="51" t="s">
        <v>2453</v>
      </c>
      <c r="Q1047" s="52">
        <v>3800</v>
      </c>
      <c r="R1047" s="52">
        <v>4180</v>
      </c>
      <c r="S1047" s="51" t="s">
        <v>2454</v>
      </c>
      <c r="T1047" s="51" t="s">
        <v>1400</v>
      </c>
      <c r="U1047" s="51" t="s">
        <v>547</v>
      </c>
      <c r="V1047" s="51" t="s">
        <v>82</v>
      </c>
      <c r="Y1047" s="49">
        <v>1046</v>
      </c>
    </row>
    <row r="1048" spans="1:25" x14ac:dyDescent="0.4">
      <c r="A1048" s="46" t="str">
        <f>VLOOKUP(F1048,M!$A$3:$B$32,2)</f>
        <v>社会</v>
      </c>
      <c r="B1048" s="46" t="str">
        <f>IFERROR(IF(A1048="","",A1048&amp;COUNTIF(A$2:A1048,A1048)),"")</f>
        <v>社会61</v>
      </c>
      <c r="C1048" s="51" t="s">
        <v>2394</v>
      </c>
      <c r="D1048" s="52">
        <v>1047</v>
      </c>
      <c r="F1048" s="51" t="s">
        <v>42</v>
      </c>
      <c r="G1048" s="51" t="s">
        <v>2411</v>
      </c>
      <c r="H1048" s="51" t="s">
        <v>940</v>
      </c>
      <c r="K1048" s="51" t="s">
        <v>2455</v>
      </c>
      <c r="L1048" s="51" t="s">
        <v>551</v>
      </c>
      <c r="M1048" s="51" t="s">
        <v>552</v>
      </c>
      <c r="O1048" s="51" t="s">
        <v>2456</v>
      </c>
      <c r="P1048" s="51" t="s">
        <v>2457</v>
      </c>
      <c r="Q1048" s="52">
        <v>6600</v>
      </c>
      <c r="R1048" s="52">
        <v>7260</v>
      </c>
      <c r="S1048" s="51" t="s">
        <v>2458</v>
      </c>
      <c r="T1048" s="51" t="s">
        <v>1454</v>
      </c>
      <c r="U1048" s="51" t="s">
        <v>392</v>
      </c>
      <c r="Y1048" s="49">
        <v>1047</v>
      </c>
    </row>
    <row r="1049" spans="1:25" x14ac:dyDescent="0.4">
      <c r="A1049" s="46" t="str">
        <f>VLOOKUP(F1049,M!$A$3:$B$32,2)</f>
        <v>社会</v>
      </c>
      <c r="B1049" s="46" t="str">
        <f>IFERROR(IF(A1049="","",A1049&amp;COUNTIF(A$2:A1049,A1049)),"")</f>
        <v>社会62</v>
      </c>
      <c r="C1049" s="51" t="s">
        <v>2394</v>
      </c>
      <c r="D1049" s="52">
        <v>1048</v>
      </c>
      <c r="F1049" s="51" t="s">
        <v>42</v>
      </c>
      <c r="G1049" s="51" t="s">
        <v>2411</v>
      </c>
      <c r="H1049" s="51" t="s">
        <v>940</v>
      </c>
      <c r="K1049" s="51" t="s">
        <v>2459</v>
      </c>
      <c r="L1049" s="51" t="s">
        <v>551</v>
      </c>
      <c r="M1049" s="51" t="s">
        <v>552</v>
      </c>
      <c r="O1049" s="51" t="s">
        <v>2460</v>
      </c>
      <c r="P1049" s="51" t="s">
        <v>2461</v>
      </c>
      <c r="Q1049" s="52">
        <v>7300</v>
      </c>
      <c r="R1049" s="52">
        <v>8030</v>
      </c>
      <c r="S1049" s="51" t="s">
        <v>2462</v>
      </c>
      <c r="T1049" s="51" t="s">
        <v>1454</v>
      </c>
      <c r="U1049" s="51" t="s">
        <v>200</v>
      </c>
      <c r="Y1049" s="49">
        <v>1048</v>
      </c>
    </row>
    <row r="1050" spans="1:25" x14ac:dyDescent="0.4">
      <c r="A1050" s="46" t="str">
        <f>VLOOKUP(F1050,M!$A$3:$B$32,2)</f>
        <v>社会</v>
      </c>
      <c r="B1050" s="46" t="str">
        <f>IFERROR(IF(A1050="","",A1050&amp;COUNTIF(A$2:A1050,A1050)),"")</f>
        <v>社会63</v>
      </c>
      <c r="C1050" s="51" t="s">
        <v>2394</v>
      </c>
      <c r="D1050" s="52">
        <v>1049</v>
      </c>
      <c r="F1050" s="51" t="s">
        <v>42</v>
      </c>
      <c r="G1050" s="51" t="s">
        <v>2411</v>
      </c>
      <c r="H1050" s="51" t="s">
        <v>940</v>
      </c>
      <c r="K1050" s="51" t="s">
        <v>2463</v>
      </c>
      <c r="L1050" s="51" t="s">
        <v>551</v>
      </c>
      <c r="M1050" s="51" t="s">
        <v>552</v>
      </c>
      <c r="O1050" s="51" t="s">
        <v>2464</v>
      </c>
      <c r="P1050" s="51" t="s">
        <v>2465</v>
      </c>
      <c r="Q1050" s="52">
        <v>6400</v>
      </c>
      <c r="R1050" s="52">
        <v>7040</v>
      </c>
      <c r="S1050" s="51" t="s">
        <v>2466</v>
      </c>
      <c r="T1050" s="51" t="s">
        <v>1454</v>
      </c>
      <c r="U1050" s="51" t="s">
        <v>269</v>
      </c>
      <c r="Y1050" s="49">
        <v>1049</v>
      </c>
    </row>
    <row r="1051" spans="1:25" x14ac:dyDescent="0.4">
      <c r="A1051" s="46" t="str">
        <f>VLOOKUP(F1051,M!$A$3:$B$32,2)</f>
        <v>社会</v>
      </c>
      <c r="B1051" s="46" t="str">
        <f>IFERROR(IF(A1051="","",A1051&amp;COUNTIF(A$2:A1051,A1051)),"")</f>
        <v>社会64</v>
      </c>
      <c r="C1051" s="51" t="s">
        <v>2394</v>
      </c>
      <c r="D1051" s="52">
        <v>1050</v>
      </c>
      <c r="F1051" s="51" t="s">
        <v>42</v>
      </c>
      <c r="G1051" s="51" t="s">
        <v>2411</v>
      </c>
      <c r="H1051" s="51" t="s">
        <v>940</v>
      </c>
      <c r="K1051" s="51" t="s">
        <v>2467</v>
      </c>
      <c r="L1051" s="51" t="s">
        <v>551</v>
      </c>
      <c r="M1051" s="51" t="s">
        <v>552</v>
      </c>
      <c r="O1051" s="51" t="s">
        <v>2468</v>
      </c>
      <c r="P1051" s="51" t="s">
        <v>2469</v>
      </c>
      <c r="Q1051" s="52">
        <v>5500</v>
      </c>
      <c r="R1051" s="52">
        <v>6050</v>
      </c>
      <c r="S1051" s="51" t="s">
        <v>2470</v>
      </c>
      <c r="T1051" s="51" t="s">
        <v>1438</v>
      </c>
      <c r="U1051" s="51" t="s">
        <v>390</v>
      </c>
      <c r="Y1051" s="49">
        <v>1050</v>
      </c>
    </row>
    <row r="1052" spans="1:25" x14ac:dyDescent="0.4">
      <c r="A1052" s="46" t="str">
        <f>VLOOKUP(F1052,M!$A$3:$B$32,2)</f>
        <v>社会</v>
      </c>
      <c r="B1052" s="46" t="str">
        <f>IFERROR(IF(A1052="","",A1052&amp;COUNTIF(A$2:A1052,A1052)),"")</f>
        <v>社会65</v>
      </c>
      <c r="C1052" s="51" t="s">
        <v>2394</v>
      </c>
      <c r="D1052" s="52">
        <v>1051</v>
      </c>
      <c r="F1052" s="51" t="s">
        <v>42</v>
      </c>
      <c r="G1052" s="51" t="s">
        <v>2411</v>
      </c>
      <c r="H1052" s="51" t="s">
        <v>940</v>
      </c>
      <c r="K1052" s="51" t="s">
        <v>2472</v>
      </c>
      <c r="L1052" s="51" t="s">
        <v>551</v>
      </c>
      <c r="M1052" s="51" t="s">
        <v>552</v>
      </c>
      <c r="O1052" s="51" t="s">
        <v>2473</v>
      </c>
      <c r="P1052" s="51" t="s">
        <v>2474</v>
      </c>
      <c r="Q1052" s="52">
        <v>6700</v>
      </c>
      <c r="R1052" s="52">
        <v>7370</v>
      </c>
      <c r="S1052" s="51" t="s">
        <v>2475</v>
      </c>
      <c r="T1052" s="51" t="s">
        <v>1348</v>
      </c>
      <c r="U1052" s="51" t="s">
        <v>200</v>
      </c>
      <c r="Y1052" s="49">
        <v>1051</v>
      </c>
    </row>
    <row r="1053" spans="1:25" x14ac:dyDescent="0.4">
      <c r="A1053" s="46" t="str">
        <f>VLOOKUP(F1053,M!$A$3:$B$32,2)</f>
        <v>社会</v>
      </c>
      <c r="B1053" s="46" t="str">
        <f>IFERROR(IF(A1053="","",A1053&amp;COUNTIF(A$2:A1053,A1053)),"")</f>
        <v>社会66</v>
      </c>
      <c r="C1053" s="51" t="s">
        <v>2394</v>
      </c>
      <c r="D1053" s="52">
        <v>1052</v>
      </c>
      <c r="F1053" s="51" t="s">
        <v>42</v>
      </c>
      <c r="G1053" s="51" t="s">
        <v>2411</v>
      </c>
      <c r="H1053" s="51" t="s">
        <v>940</v>
      </c>
      <c r="K1053" s="51" t="s">
        <v>6159</v>
      </c>
      <c r="L1053" s="51" t="s">
        <v>749</v>
      </c>
      <c r="M1053" s="51" t="s">
        <v>750</v>
      </c>
      <c r="O1053" s="51" t="s">
        <v>6160</v>
      </c>
      <c r="Q1053" s="52">
        <v>3000</v>
      </c>
      <c r="R1053" s="52">
        <v>3300</v>
      </c>
      <c r="S1053" s="51" t="s">
        <v>6161</v>
      </c>
      <c r="T1053" s="51" t="s">
        <v>6162</v>
      </c>
      <c r="U1053" s="51" t="s">
        <v>3995</v>
      </c>
      <c r="V1053" s="51" t="s">
        <v>82</v>
      </c>
      <c r="Y1053" s="49">
        <v>1052</v>
      </c>
    </row>
    <row r="1054" spans="1:25" x14ac:dyDescent="0.4">
      <c r="A1054" s="46" t="str">
        <f>VLOOKUP(F1054,M!$A$3:$B$32,2)</f>
        <v>社会</v>
      </c>
      <c r="B1054" s="46" t="str">
        <f>IFERROR(IF(A1054="","",A1054&amp;COUNTIF(A$2:A1054,A1054)),"")</f>
        <v>社会67</v>
      </c>
      <c r="C1054" s="51" t="s">
        <v>2394</v>
      </c>
      <c r="D1054" s="52">
        <v>1053</v>
      </c>
      <c r="F1054" s="51" t="s">
        <v>42</v>
      </c>
      <c r="G1054" s="51" t="s">
        <v>2411</v>
      </c>
      <c r="H1054" s="51" t="s">
        <v>940</v>
      </c>
      <c r="K1054" s="51" t="s">
        <v>2476</v>
      </c>
      <c r="L1054" s="51" t="s">
        <v>586</v>
      </c>
      <c r="M1054" s="51" t="s">
        <v>587</v>
      </c>
      <c r="O1054" s="51" t="s">
        <v>2477</v>
      </c>
      <c r="P1054" s="51" t="s">
        <v>2478</v>
      </c>
      <c r="Q1054" s="52">
        <v>3200</v>
      </c>
      <c r="R1054" s="52">
        <v>3520</v>
      </c>
      <c r="S1054" s="51" t="s">
        <v>2479</v>
      </c>
      <c r="T1054" s="51" t="s">
        <v>1682</v>
      </c>
      <c r="U1054" s="51" t="s">
        <v>718</v>
      </c>
      <c r="V1054" s="51" t="s">
        <v>82</v>
      </c>
      <c r="Y1054" s="49">
        <v>1053</v>
      </c>
    </row>
    <row r="1055" spans="1:25" x14ac:dyDescent="0.4">
      <c r="A1055" s="46" t="str">
        <f>VLOOKUP(F1055,M!$A$3:$B$32,2)</f>
        <v>社会</v>
      </c>
      <c r="B1055" s="46" t="str">
        <f>IFERROR(IF(A1055="","",A1055&amp;COUNTIF(A$2:A1055,A1055)),"")</f>
        <v>社会68</v>
      </c>
      <c r="C1055" s="51" t="s">
        <v>2394</v>
      </c>
      <c r="D1055" s="52">
        <v>1054</v>
      </c>
      <c r="F1055" s="51" t="s">
        <v>42</v>
      </c>
      <c r="G1055" s="51" t="s">
        <v>2411</v>
      </c>
      <c r="H1055" s="51" t="s">
        <v>940</v>
      </c>
      <c r="K1055" s="51" t="s">
        <v>6163</v>
      </c>
      <c r="L1055" s="51" t="s">
        <v>450</v>
      </c>
      <c r="M1055" s="51" t="s">
        <v>451</v>
      </c>
      <c r="O1055" s="51" t="s">
        <v>6164</v>
      </c>
      <c r="P1055" s="51" t="s">
        <v>6165</v>
      </c>
      <c r="Q1055" s="52">
        <v>3800</v>
      </c>
      <c r="R1055" s="52">
        <v>4180</v>
      </c>
      <c r="S1055" s="51" t="s">
        <v>6166</v>
      </c>
      <c r="T1055" s="51" t="s">
        <v>110</v>
      </c>
      <c r="U1055" s="51" t="s">
        <v>6167</v>
      </c>
      <c r="V1055" s="51" t="s">
        <v>82</v>
      </c>
      <c r="Y1055" s="49">
        <v>1054</v>
      </c>
    </row>
    <row r="1056" spans="1:25" x14ac:dyDescent="0.4">
      <c r="A1056" s="46" t="str">
        <f>VLOOKUP(F1056,M!$A$3:$B$32,2)</f>
        <v>社会</v>
      </c>
      <c r="B1056" s="46" t="str">
        <f>IFERROR(IF(A1056="","",A1056&amp;COUNTIF(A$2:A1056,A1056)),"")</f>
        <v>社会69</v>
      </c>
      <c r="C1056" s="51" t="s">
        <v>2394</v>
      </c>
      <c r="D1056" s="52">
        <v>1055</v>
      </c>
      <c r="F1056" s="51" t="s">
        <v>42</v>
      </c>
      <c r="G1056" s="51" t="s">
        <v>2411</v>
      </c>
      <c r="H1056" s="51" t="s">
        <v>940</v>
      </c>
      <c r="K1056" s="51" t="s">
        <v>976</v>
      </c>
      <c r="L1056" s="51" t="s">
        <v>450</v>
      </c>
      <c r="M1056" s="51" t="s">
        <v>451</v>
      </c>
      <c r="O1056" s="51" t="s">
        <v>977</v>
      </c>
      <c r="P1056" s="51" t="s">
        <v>978</v>
      </c>
      <c r="Q1056" s="52">
        <v>1800</v>
      </c>
      <c r="R1056" s="52">
        <v>1980</v>
      </c>
      <c r="S1056" s="51" t="s">
        <v>979</v>
      </c>
      <c r="T1056" s="51" t="s">
        <v>159</v>
      </c>
      <c r="U1056" s="51" t="s">
        <v>128</v>
      </c>
      <c r="V1056" s="51" t="s">
        <v>82</v>
      </c>
      <c r="Y1056" s="49">
        <v>1055</v>
      </c>
    </row>
    <row r="1057" spans="1:25" x14ac:dyDescent="0.4">
      <c r="A1057" s="46" t="str">
        <f>VLOOKUP(F1057,M!$A$3:$B$32,2)</f>
        <v>社会</v>
      </c>
      <c r="B1057" s="46" t="str">
        <f>IFERROR(IF(A1057="","",A1057&amp;COUNTIF(A$2:A1057,A1057)),"")</f>
        <v>社会70</v>
      </c>
      <c r="C1057" s="51" t="s">
        <v>2394</v>
      </c>
      <c r="D1057" s="52">
        <v>1056</v>
      </c>
      <c r="F1057" s="51" t="s">
        <v>42</v>
      </c>
      <c r="G1057" s="51" t="s">
        <v>2411</v>
      </c>
      <c r="H1057" s="51" t="s">
        <v>940</v>
      </c>
      <c r="K1057" s="51" t="s">
        <v>980</v>
      </c>
      <c r="L1057" s="51" t="s">
        <v>600</v>
      </c>
      <c r="M1057" s="51" t="s">
        <v>601</v>
      </c>
      <c r="O1057" s="51" t="s">
        <v>981</v>
      </c>
      <c r="P1057" s="51" t="s">
        <v>982</v>
      </c>
      <c r="Q1057" s="52">
        <v>3600</v>
      </c>
      <c r="R1057" s="52">
        <v>3960</v>
      </c>
      <c r="S1057" s="51" t="s">
        <v>983</v>
      </c>
      <c r="T1057" s="51" t="s">
        <v>102</v>
      </c>
      <c r="U1057" s="51" t="s">
        <v>984</v>
      </c>
      <c r="V1057" s="51" t="s">
        <v>82</v>
      </c>
      <c r="Y1057" s="49">
        <v>1056</v>
      </c>
    </row>
    <row r="1058" spans="1:25" x14ac:dyDescent="0.4">
      <c r="A1058" s="46" t="str">
        <f>VLOOKUP(F1058,M!$A$3:$B$32,2)</f>
        <v>社会</v>
      </c>
      <c r="B1058" s="46" t="str">
        <f>IFERROR(IF(A1058="","",A1058&amp;COUNTIF(A$2:A1058,A1058)),"")</f>
        <v>社会71</v>
      </c>
      <c r="C1058" s="51" t="s">
        <v>1894</v>
      </c>
      <c r="D1058" s="52">
        <v>1057</v>
      </c>
      <c r="F1058" s="55" t="s">
        <v>42</v>
      </c>
      <c r="G1058" s="51" t="s">
        <v>2411</v>
      </c>
      <c r="H1058" s="55" t="s">
        <v>940</v>
      </c>
      <c r="K1058" s="51" t="s">
        <v>6168</v>
      </c>
      <c r="L1058" s="51" t="s">
        <v>600</v>
      </c>
      <c r="M1058" s="51" t="s">
        <v>601</v>
      </c>
      <c r="O1058" s="51" t="s">
        <v>6169</v>
      </c>
      <c r="P1058" s="51" t="s">
        <v>6170</v>
      </c>
      <c r="Q1058" s="52">
        <v>1700</v>
      </c>
      <c r="R1058" s="52">
        <v>1870</v>
      </c>
      <c r="S1058" s="51" t="s">
        <v>6171</v>
      </c>
      <c r="T1058" s="51" t="s">
        <v>110</v>
      </c>
      <c r="U1058" s="51" t="s">
        <v>2020</v>
      </c>
      <c r="V1058" s="51" t="s">
        <v>82</v>
      </c>
      <c r="Y1058" s="49">
        <v>1057</v>
      </c>
    </row>
    <row r="1059" spans="1:25" x14ac:dyDescent="0.4">
      <c r="A1059" s="46" t="str">
        <f>VLOOKUP(F1059,M!$A$3:$B$32,2)</f>
        <v>社会</v>
      </c>
      <c r="B1059" s="46" t="str">
        <f>IFERROR(IF(A1059="","",A1059&amp;COUNTIF(A$2:A1059,A1059)),"")</f>
        <v>社会72</v>
      </c>
      <c r="C1059" s="51" t="s">
        <v>2394</v>
      </c>
      <c r="D1059" s="52">
        <v>1058</v>
      </c>
      <c r="F1059" s="51" t="s">
        <v>42</v>
      </c>
      <c r="G1059" s="51" t="s">
        <v>2411</v>
      </c>
      <c r="H1059" s="51" t="s">
        <v>940</v>
      </c>
      <c r="K1059" s="51" t="s">
        <v>986</v>
      </c>
      <c r="L1059" s="51" t="s">
        <v>600</v>
      </c>
      <c r="M1059" s="51" t="s">
        <v>601</v>
      </c>
      <c r="O1059" s="51" t="s">
        <v>987</v>
      </c>
      <c r="P1059" s="51" t="s">
        <v>988</v>
      </c>
      <c r="Q1059" s="52">
        <v>2500</v>
      </c>
      <c r="R1059" s="52">
        <v>2750</v>
      </c>
      <c r="S1059" s="51" t="s">
        <v>989</v>
      </c>
      <c r="T1059" s="51" t="s">
        <v>148</v>
      </c>
      <c r="U1059" s="51" t="s">
        <v>953</v>
      </c>
      <c r="V1059" s="51" t="s">
        <v>82</v>
      </c>
      <c r="Y1059" s="49">
        <v>1058</v>
      </c>
    </row>
    <row r="1060" spans="1:25" x14ac:dyDescent="0.4">
      <c r="A1060" s="46" t="str">
        <f>VLOOKUP(F1060,M!$A$3:$B$32,2)</f>
        <v>社会</v>
      </c>
      <c r="B1060" s="46" t="str">
        <f>IFERROR(IF(A1060="","",A1060&amp;COUNTIF(A$2:A1060,A1060)),"")</f>
        <v>社会73</v>
      </c>
      <c r="C1060" s="51" t="s">
        <v>2394</v>
      </c>
      <c r="D1060" s="52">
        <v>1059</v>
      </c>
      <c r="F1060" s="51" t="s">
        <v>42</v>
      </c>
      <c r="G1060" s="51" t="s">
        <v>2411</v>
      </c>
      <c r="H1060" s="51" t="s">
        <v>940</v>
      </c>
      <c r="K1060" s="51" t="s">
        <v>990</v>
      </c>
      <c r="L1060" s="51" t="s">
        <v>600</v>
      </c>
      <c r="M1060" s="51" t="s">
        <v>601</v>
      </c>
      <c r="O1060" s="51" t="s">
        <v>991</v>
      </c>
      <c r="P1060" s="51" t="s">
        <v>992</v>
      </c>
      <c r="Q1060" s="52">
        <v>2200</v>
      </c>
      <c r="R1060" s="52">
        <v>2420</v>
      </c>
      <c r="S1060" s="51" t="s">
        <v>993</v>
      </c>
      <c r="T1060" s="51" t="s">
        <v>102</v>
      </c>
      <c r="U1060" s="51" t="s">
        <v>994</v>
      </c>
      <c r="V1060" s="51" t="s">
        <v>82</v>
      </c>
      <c r="Y1060" s="49">
        <v>1059</v>
      </c>
    </row>
    <row r="1061" spans="1:25" x14ac:dyDescent="0.4">
      <c r="A1061" s="46" t="str">
        <f>VLOOKUP(F1061,M!$A$3:$B$32,2)</f>
        <v>社会</v>
      </c>
      <c r="B1061" s="46" t="str">
        <f>IFERROR(IF(A1061="","",A1061&amp;COUNTIF(A$2:A1061,A1061)),"")</f>
        <v>社会74</v>
      </c>
      <c r="C1061" s="51" t="s">
        <v>2394</v>
      </c>
      <c r="D1061" s="52">
        <v>1060</v>
      </c>
      <c r="F1061" s="51" t="s">
        <v>42</v>
      </c>
      <c r="G1061" s="51" t="s">
        <v>2411</v>
      </c>
      <c r="H1061" s="51" t="s">
        <v>940</v>
      </c>
      <c r="K1061" s="51" t="s">
        <v>2482</v>
      </c>
      <c r="L1061" s="51" t="s">
        <v>600</v>
      </c>
      <c r="M1061" s="51" t="s">
        <v>601</v>
      </c>
      <c r="O1061" s="51" t="s">
        <v>2483</v>
      </c>
      <c r="P1061" s="51" t="s">
        <v>2484</v>
      </c>
      <c r="Q1061" s="52">
        <v>1800</v>
      </c>
      <c r="R1061" s="52">
        <v>1980</v>
      </c>
      <c r="S1061" s="51" t="s">
        <v>2485</v>
      </c>
      <c r="T1061" s="51" t="s">
        <v>1368</v>
      </c>
      <c r="U1061" s="51" t="s">
        <v>747</v>
      </c>
      <c r="V1061" s="51" t="s">
        <v>82</v>
      </c>
      <c r="Y1061" s="49">
        <v>1060</v>
      </c>
    </row>
    <row r="1062" spans="1:25" x14ac:dyDescent="0.4">
      <c r="A1062" s="46" t="str">
        <f>VLOOKUP(F1062,M!$A$3:$B$32,2)</f>
        <v>社会</v>
      </c>
      <c r="B1062" s="46" t="str">
        <f>IFERROR(IF(A1062="","",A1062&amp;COUNTIF(A$2:A1062,A1062)),"")</f>
        <v>社会75</v>
      </c>
      <c r="C1062" s="51" t="s">
        <v>2394</v>
      </c>
      <c r="D1062" s="52">
        <v>1061</v>
      </c>
      <c r="F1062" s="51" t="s">
        <v>42</v>
      </c>
      <c r="G1062" s="51" t="s">
        <v>2411</v>
      </c>
      <c r="H1062" s="51" t="s">
        <v>940</v>
      </c>
      <c r="K1062" s="51" t="s">
        <v>2487</v>
      </c>
      <c r="L1062" s="51" t="s">
        <v>600</v>
      </c>
      <c r="M1062" s="51" t="s">
        <v>601</v>
      </c>
      <c r="O1062" s="51" t="s">
        <v>2488</v>
      </c>
      <c r="P1062" s="51" t="s">
        <v>2489</v>
      </c>
      <c r="Q1062" s="52">
        <v>2400</v>
      </c>
      <c r="R1062" s="52">
        <v>2640</v>
      </c>
      <c r="S1062" s="51" t="s">
        <v>2490</v>
      </c>
      <c r="T1062" s="51" t="s">
        <v>1400</v>
      </c>
      <c r="U1062" s="51" t="s">
        <v>923</v>
      </c>
      <c r="Y1062" s="49">
        <v>1061</v>
      </c>
    </row>
    <row r="1063" spans="1:25" x14ac:dyDescent="0.4">
      <c r="A1063" s="46" t="str">
        <f>VLOOKUP(F1063,M!$A$3:$B$32,2)</f>
        <v>社会</v>
      </c>
      <c r="B1063" s="46" t="str">
        <f>IFERROR(IF(A1063="","",A1063&amp;COUNTIF(A$2:A1063,A1063)),"")</f>
        <v>社会76</v>
      </c>
      <c r="C1063" s="51" t="s">
        <v>2394</v>
      </c>
      <c r="D1063" s="52">
        <v>1062</v>
      </c>
      <c r="F1063" s="51" t="s">
        <v>42</v>
      </c>
      <c r="G1063" s="51" t="s">
        <v>2411</v>
      </c>
      <c r="H1063" s="51" t="s">
        <v>940</v>
      </c>
      <c r="K1063" s="51" t="s">
        <v>2491</v>
      </c>
      <c r="L1063" s="51" t="s">
        <v>600</v>
      </c>
      <c r="M1063" s="51" t="s">
        <v>601</v>
      </c>
      <c r="O1063" s="51" t="s">
        <v>2492</v>
      </c>
      <c r="P1063" s="51" t="s">
        <v>2493</v>
      </c>
      <c r="Q1063" s="52">
        <v>2100</v>
      </c>
      <c r="R1063" s="52">
        <v>2310</v>
      </c>
      <c r="S1063" s="51" t="s">
        <v>2494</v>
      </c>
      <c r="T1063" s="51" t="s">
        <v>1400</v>
      </c>
      <c r="U1063" s="51" t="s">
        <v>2495</v>
      </c>
      <c r="Y1063" s="49">
        <v>1062</v>
      </c>
    </row>
    <row r="1064" spans="1:25" x14ac:dyDescent="0.4">
      <c r="A1064" s="46" t="str">
        <f>VLOOKUP(F1064,M!$A$3:$B$32,2)</f>
        <v>社会</v>
      </c>
      <c r="B1064" s="46" t="str">
        <f>IFERROR(IF(A1064="","",A1064&amp;COUNTIF(A$2:A1064,A1064)),"")</f>
        <v>社会77</v>
      </c>
      <c r="C1064" s="51" t="s">
        <v>2394</v>
      </c>
      <c r="D1064" s="52">
        <v>1063</v>
      </c>
      <c r="F1064" s="51" t="s">
        <v>42</v>
      </c>
      <c r="G1064" s="51" t="s">
        <v>2411</v>
      </c>
      <c r="H1064" s="51" t="s">
        <v>940</v>
      </c>
      <c r="K1064" s="51" t="s">
        <v>995</v>
      </c>
      <c r="L1064" s="51" t="s">
        <v>138</v>
      </c>
      <c r="M1064" s="51" t="s">
        <v>139</v>
      </c>
      <c r="O1064" s="51" t="s">
        <v>996</v>
      </c>
      <c r="P1064" s="51" t="s">
        <v>997</v>
      </c>
      <c r="Q1064" s="52">
        <v>2600</v>
      </c>
      <c r="R1064" s="52">
        <v>2860</v>
      </c>
      <c r="S1064" s="51" t="s">
        <v>998</v>
      </c>
      <c r="T1064" s="51" t="s">
        <v>127</v>
      </c>
      <c r="U1064" s="51" t="s">
        <v>329</v>
      </c>
      <c r="V1064" s="51" t="s">
        <v>82</v>
      </c>
      <c r="Y1064" s="49">
        <v>1063</v>
      </c>
    </row>
    <row r="1065" spans="1:25" x14ac:dyDescent="0.4">
      <c r="A1065" s="46" t="str">
        <f>VLOOKUP(F1065,M!$A$3:$B$32,2)</f>
        <v>社会</v>
      </c>
      <c r="B1065" s="46" t="str">
        <f>IFERROR(IF(A1065="","",A1065&amp;COUNTIF(A$2:A1065,A1065)),"")</f>
        <v>社会78</v>
      </c>
      <c r="C1065" s="51" t="s">
        <v>2442</v>
      </c>
      <c r="D1065" s="52">
        <v>1064</v>
      </c>
      <c r="F1065" s="51" t="s">
        <v>42</v>
      </c>
      <c r="G1065" s="51" t="s">
        <v>2411</v>
      </c>
      <c r="H1065" s="51" t="s">
        <v>940</v>
      </c>
      <c r="K1065" s="51" t="s">
        <v>2496</v>
      </c>
      <c r="L1065" s="51" t="s">
        <v>510</v>
      </c>
      <c r="M1065" s="51" t="s">
        <v>511</v>
      </c>
      <c r="O1065" s="51" t="s">
        <v>2497</v>
      </c>
      <c r="P1065" s="51" t="s">
        <v>2498</v>
      </c>
      <c r="Q1065" s="52">
        <v>5600</v>
      </c>
      <c r="R1065" s="52">
        <v>6160</v>
      </c>
      <c r="S1065" s="51" t="s">
        <v>2499</v>
      </c>
      <c r="T1065" s="51" t="s">
        <v>1456</v>
      </c>
      <c r="U1065" s="51" t="s">
        <v>2500</v>
      </c>
      <c r="Y1065" s="49">
        <v>1064</v>
      </c>
    </row>
    <row r="1066" spans="1:25" x14ac:dyDescent="0.4">
      <c r="A1066" s="46" t="str">
        <f>VLOOKUP(F1066,M!$A$3:$B$32,2)</f>
        <v>社会</v>
      </c>
      <c r="B1066" s="46" t="str">
        <f>IFERROR(IF(A1066="","",A1066&amp;COUNTIF(A$2:A1066,A1066)),"")</f>
        <v>社会79</v>
      </c>
      <c r="C1066" s="51" t="s">
        <v>2442</v>
      </c>
      <c r="D1066" s="52">
        <v>1065</v>
      </c>
      <c r="F1066" s="51" t="s">
        <v>42</v>
      </c>
      <c r="G1066" s="51" t="s">
        <v>2411</v>
      </c>
      <c r="H1066" s="51" t="s">
        <v>940</v>
      </c>
      <c r="K1066" s="51" t="s">
        <v>2501</v>
      </c>
      <c r="L1066" s="51" t="s">
        <v>510</v>
      </c>
      <c r="M1066" s="51" t="s">
        <v>511</v>
      </c>
      <c r="O1066" s="51" t="s">
        <v>2502</v>
      </c>
      <c r="P1066" s="51" t="s">
        <v>2498</v>
      </c>
      <c r="Q1066" s="52">
        <v>5600</v>
      </c>
      <c r="R1066" s="52">
        <v>6160</v>
      </c>
      <c r="S1066" s="51" t="s">
        <v>2503</v>
      </c>
      <c r="T1066" s="51" t="s">
        <v>1456</v>
      </c>
      <c r="U1066" s="51" t="s">
        <v>1577</v>
      </c>
      <c r="Y1066" s="49">
        <v>1065</v>
      </c>
    </row>
    <row r="1067" spans="1:25" x14ac:dyDescent="0.4">
      <c r="A1067" s="46" t="str">
        <f>VLOOKUP(F1067,M!$A$3:$B$32,2)</f>
        <v>社会</v>
      </c>
      <c r="B1067" s="46" t="str">
        <f>IFERROR(IF(A1067="","",A1067&amp;COUNTIF(A$2:A1067,A1067)),"")</f>
        <v>社会80</v>
      </c>
      <c r="C1067" s="51" t="s">
        <v>2442</v>
      </c>
      <c r="D1067" s="52">
        <v>1066</v>
      </c>
      <c r="F1067" s="51" t="s">
        <v>42</v>
      </c>
      <c r="G1067" s="51" t="s">
        <v>2411</v>
      </c>
      <c r="H1067" s="51" t="s">
        <v>940</v>
      </c>
      <c r="K1067" s="51" t="s">
        <v>2504</v>
      </c>
      <c r="L1067" s="51" t="s">
        <v>916</v>
      </c>
      <c r="M1067" s="51" t="s">
        <v>917</v>
      </c>
      <c r="O1067" s="51" t="s">
        <v>2505</v>
      </c>
      <c r="P1067" s="51" t="s">
        <v>2506</v>
      </c>
      <c r="Q1067" s="52">
        <v>4500</v>
      </c>
      <c r="R1067" s="52">
        <v>4950</v>
      </c>
      <c r="S1067" s="51" t="s">
        <v>2507</v>
      </c>
      <c r="T1067" s="51" t="s">
        <v>1357</v>
      </c>
      <c r="U1067" s="51" t="s">
        <v>2508</v>
      </c>
      <c r="V1067" s="51" t="s">
        <v>82</v>
      </c>
      <c r="Y1067" s="49">
        <v>1066</v>
      </c>
    </row>
    <row r="1068" spans="1:25" x14ac:dyDescent="0.4">
      <c r="A1068" s="46" t="str">
        <f>VLOOKUP(F1068,M!$A$3:$B$32,2)</f>
        <v>社会</v>
      </c>
      <c r="B1068" s="46" t="str">
        <f>IFERROR(IF(A1068="","",A1068&amp;COUNTIF(A$2:A1068,A1068)),"")</f>
        <v>社会81</v>
      </c>
      <c r="C1068" s="51" t="s">
        <v>2442</v>
      </c>
      <c r="D1068" s="52">
        <v>1067</v>
      </c>
      <c r="F1068" s="51" t="s">
        <v>42</v>
      </c>
      <c r="G1068" s="51" t="s">
        <v>2411</v>
      </c>
      <c r="H1068" s="51" t="s">
        <v>940</v>
      </c>
      <c r="K1068" s="51" t="s">
        <v>2509</v>
      </c>
      <c r="L1068" s="51" t="s">
        <v>916</v>
      </c>
      <c r="M1068" s="51" t="s">
        <v>917</v>
      </c>
      <c r="O1068" s="51" t="s">
        <v>2510</v>
      </c>
      <c r="P1068" s="51" t="s">
        <v>2506</v>
      </c>
      <c r="Q1068" s="52">
        <v>4200</v>
      </c>
      <c r="R1068" s="52">
        <v>4620</v>
      </c>
      <c r="S1068" s="51" t="s">
        <v>2511</v>
      </c>
      <c r="T1068" s="51" t="s">
        <v>1770</v>
      </c>
      <c r="U1068" s="51" t="s">
        <v>2512</v>
      </c>
      <c r="Y1068" s="49">
        <v>1067</v>
      </c>
    </row>
    <row r="1069" spans="1:25" x14ac:dyDescent="0.4">
      <c r="A1069" s="46" t="str">
        <f>VLOOKUP(F1069,M!$A$3:$B$32,2)</f>
        <v>社会</v>
      </c>
      <c r="B1069" s="46" t="str">
        <f>IFERROR(IF(A1069="","",A1069&amp;COUNTIF(A$2:A1069,A1069)),"")</f>
        <v>社会82</v>
      </c>
      <c r="C1069" s="51" t="s">
        <v>2442</v>
      </c>
      <c r="D1069" s="52">
        <v>1068</v>
      </c>
      <c r="F1069" s="51" t="s">
        <v>42</v>
      </c>
      <c r="G1069" s="51" t="s">
        <v>2411</v>
      </c>
      <c r="H1069" s="51" t="s">
        <v>940</v>
      </c>
      <c r="K1069" s="51" t="s">
        <v>6172</v>
      </c>
      <c r="L1069" s="51" t="s">
        <v>640</v>
      </c>
      <c r="M1069" s="51" t="s">
        <v>641</v>
      </c>
      <c r="O1069" s="51" t="s">
        <v>6173</v>
      </c>
      <c r="P1069" s="51" t="s">
        <v>6174</v>
      </c>
      <c r="Q1069" s="52">
        <v>5500</v>
      </c>
      <c r="R1069" s="52">
        <v>6050</v>
      </c>
      <c r="S1069" s="51" t="s">
        <v>6175</v>
      </c>
      <c r="T1069" s="51" t="s">
        <v>5540</v>
      </c>
      <c r="U1069" s="51" t="s">
        <v>189</v>
      </c>
      <c r="V1069" s="51" t="s">
        <v>82</v>
      </c>
      <c r="Y1069" s="49">
        <v>1068</v>
      </c>
    </row>
    <row r="1070" spans="1:25" x14ac:dyDescent="0.4">
      <c r="A1070" s="46" t="str">
        <f>VLOOKUP(F1070,M!$A$3:$B$32,2)</f>
        <v>社会</v>
      </c>
      <c r="B1070" s="46" t="str">
        <f>IFERROR(IF(A1070="","",A1070&amp;COUNTIF(A$2:A1070,A1070)),"")</f>
        <v>社会83</v>
      </c>
      <c r="C1070" s="51" t="s">
        <v>2442</v>
      </c>
      <c r="D1070" s="52">
        <v>1069</v>
      </c>
      <c r="F1070" s="51" t="s">
        <v>42</v>
      </c>
      <c r="G1070" s="51" t="s">
        <v>2411</v>
      </c>
      <c r="H1070" s="51" t="s">
        <v>940</v>
      </c>
      <c r="K1070" s="51" t="s">
        <v>6176</v>
      </c>
      <c r="L1070" s="51" t="s">
        <v>640</v>
      </c>
      <c r="M1070" s="51" t="s">
        <v>641</v>
      </c>
      <c r="O1070" s="51" t="s">
        <v>6177</v>
      </c>
      <c r="P1070" s="51" t="s">
        <v>6178</v>
      </c>
      <c r="Q1070" s="52">
        <v>10000</v>
      </c>
      <c r="R1070" s="52">
        <v>11000</v>
      </c>
      <c r="S1070" s="51" t="s">
        <v>6179</v>
      </c>
      <c r="T1070" s="51" t="s">
        <v>127</v>
      </c>
      <c r="U1070" s="51" t="s">
        <v>6180</v>
      </c>
      <c r="V1070" s="51" t="s">
        <v>82</v>
      </c>
      <c r="Y1070" s="49">
        <v>1069</v>
      </c>
    </row>
    <row r="1071" spans="1:25" x14ac:dyDescent="0.4">
      <c r="A1071" s="46" t="str">
        <f>VLOOKUP(F1071,M!$A$3:$B$32,2)</f>
        <v>社会</v>
      </c>
      <c r="B1071" s="46" t="str">
        <f>IFERROR(IF(A1071="","",A1071&amp;COUNTIF(A$2:A1071,A1071)),"")</f>
        <v>社会84</v>
      </c>
      <c r="C1071" s="51" t="s">
        <v>2442</v>
      </c>
      <c r="D1071" s="52">
        <v>1070</v>
      </c>
      <c r="F1071" s="51" t="s">
        <v>42</v>
      </c>
      <c r="G1071" s="51" t="s">
        <v>2411</v>
      </c>
      <c r="H1071" s="51" t="s">
        <v>940</v>
      </c>
      <c r="K1071" s="51" t="s">
        <v>6181</v>
      </c>
      <c r="L1071" s="51" t="s">
        <v>640</v>
      </c>
      <c r="M1071" s="51" t="s">
        <v>641</v>
      </c>
      <c r="O1071" s="51" t="s">
        <v>6182</v>
      </c>
      <c r="P1071" s="51" t="s">
        <v>6183</v>
      </c>
      <c r="Q1071" s="52">
        <v>6300</v>
      </c>
      <c r="R1071" s="52">
        <v>6930</v>
      </c>
      <c r="S1071" s="51" t="s">
        <v>6184</v>
      </c>
      <c r="T1071" s="51" t="s">
        <v>1301</v>
      </c>
      <c r="U1071" s="51" t="s">
        <v>1284</v>
      </c>
      <c r="V1071" s="51" t="s">
        <v>82</v>
      </c>
      <c r="Y1071" s="49">
        <v>1070</v>
      </c>
    </row>
    <row r="1072" spans="1:25" x14ac:dyDescent="0.4">
      <c r="A1072" s="46" t="str">
        <f>VLOOKUP(F1072,M!$A$3:$B$32,2)</f>
        <v>社会</v>
      </c>
      <c r="B1072" s="46" t="str">
        <f>IFERROR(IF(A1072="","",A1072&amp;COUNTIF(A$2:A1072,A1072)),"")</f>
        <v>社会85</v>
      </c>
      <c r="C1072" s="51" t="s">
        <v>2442</v>
      </c>
      <c r="D1072" s="52">
        <v>1071</v>
      </c>
      <c r="F1072" s="51" t="s">
        <v>42</v>
      </c>
      <c r="G1072" s="51" t="s">
        <v>2411</v>
      </c>
      <c r="H1072" s="51" t="s">
        <v>940</v>
      </c>
      <c r="K1072" s="51" t="s">
        <v>6185</v>
      </c>
      <c r="L1072" s="51" t="s">
        <v>659</v>
      </c>
      <c r="M1072" s="51" t="s">
        <v>660</v>
      </c>
      <c r="O1072" s="51" t="s">
        <v>6186</v>
      </c>
      <c r="P1072" s="51" t="s">
        <v>6187</v>
      </c>
      <c r="Q1072" s="52">
        <v>2200</v>
      </c>
      <c r="R1072" s="52">
        <v>2420</v>
      </c>
      <c r="S1072" s="51" t="s">
        <v>6188</v>
      </c>
      <c r="T1072" s="51" t="s">
        <v>472</v>
      </c>
      <c r="U1072" s="51" t="s">
        <v>507</v>
      </c>
      <c r="V1072" s="51" t="s">
        <v>82</v>
      </c>
      <c r="Y1072" s="49">
        <v>1071</v>
      </c>
    </row>
    <row r="1073" spans="1:25" x14ac:dyDescent="0.4">
      <c r="A1073" s="46" t="str">
        <f>VLOOKUP(F1073,M!$A$3:$B$32,2)</f>
        <v>社会</v>
      </c>
      <c r="B1073" s="46" t="str">
        <f>IFERROR(IF(A1073="","",A1073&amp;COUNTIF(A$2:A1073,A1073)),"")</f>
        <v>社会86</v>
      </c>
      <c r="C1073" s="51" t="s">
        <v>2442</v>
      </c>
      <c r="D1073" s="52">
        <v>1072</v>
      </c>
      <c r="F1073" s="51" t="s">
        <v>42</v>
      </c>
      <c r="G1073" s="51" t="s">
        <v>2411</v>
      </c>
      <c r="H1073" s="51" t="s">
        <v>940</v>
      </c>
      <c r="K1073" s="51" t="s">
        <v>6189</v>
      </c>
      <c r="L1073" s="51" t="s">
        <v>999</v>
      </c>
      <c r="M1073" s="51" t="s">
        <v>1000</v>
      </c>
      <c r="O1073" s="51" t="s">
        <v>6190</v>
      </c>
      <c r="P1073" s="51" t="s">
        <v>6191</v>
      </c>
      <c r="Q1073" s="52">
        <v>5400</v>
      </c>
      <c r="R1073" s="52">
        <v>5940</v>
      </c>
      <c r="S1073" s="51" t="s">
        <v>6192</v>
      </c>
      <c r="T1073" s="51" t="s">
        <v>5540</v>
      </c>
      <c r="U1073" s="51" t="s">
        <v>966</v>
      </c>
      <c r="V1073" s="51" t="s">
        <v>82</v>
      </c>
      <c r="Y1073" s="49">
        <v>1072</v>
      </c>
    </row>
    <row r="1074" spans="1:25" x14ac:dyDescent="0.4">
      <c r="A1074" s="46" t="str">
        <f>VLOOKUP(F1074,M!$A$3:$B$32,2)</f>
        <v>社会</v>
      </c>
      <c r="B1074" s="46" t="str">
        <f>IFERROR(IF(A1074="","",A1074&amp;COUNTIF(A$2:A1074,A1074)),"")</f>
        <v>社会87</v>
      </c>
      <c r="C1074" s="51" t="s">
        <v>2442</v>
      </c>
      <c r="D1074" s="52">
        <v>1073</v>
      </c>
      <c r="F1074" s="51" t="s">
        <v>42</v>
      </c>
      <c r="G1074" s="51" t="s">
        <v>2411</v>
      </c>
      <c r="H1074" s="51" t="s">
        <v>940</v>
      </c>
      <c r="K1074" s="51" t="s">
        <v>6193</v>
      </c>
      <c r="L1074" s="51" t="s">
        <v>999</v>
      </c>
      <c r="M1074" s="51" t="s">
        <v>1000</v>
      </c>
      <c r="O1074" s="51" t="s">
        <v>6194</v>
      </c>
      <c r="P1074" s="51" t="s">
        <v>6195</v>
      </c>
      <c r="Q1074" s="52">
        <v>5900</v>
      </c>
      <c r="R1074" s="52">
        <v>6490</v>
      </c>
      <c r="S1074" s="51" t="s">
        <v>6196</v>
      </c>
      <c r="T1074" s="51" t="s">
        <v>110</v>
      </c>
      <c r="U1074" s="51" t="s">
        <v>435</v>
      </c>
      <c r="V1074" s="51" t="s">
        <v>82</v>
      </c>
      <c r="Y1074" s="49">
        <v>1073</v>
      </c>
    </row>
    <row r="1075" spans="1:25" x14ac:dyDescent="0.4">
      <c r="A1075" s="46" t="str">
        <f>VLOOKUP(F1075,M!$A$3:$B$32,2)</f>
        <v>社会</v>
      </c>
      <c r="B1075" s="46" t="str">
        <f>IFERROR(IF(A1075="","",A1075&amp;COUNTIF(A$2:A1075,A1075)),"")</f>
        <v>社会88</v>
      </c>
      <c r="C1075" s="51" t="s">
        <v>1943</v>
      </c>
      <c r="D1075" s="52">
        <v>1074</v>
      </c>
      <c r="F1075" s="55" t="s">
        <v>42</v>
      </c>
      <c r="G1075" s="51" t="s">
        <v>2411</v>
      </c>
      <c r="H1075" s="55" t="s">
        <v>940</v>
      </c>
      <c r="K1075" s="51" t="s">
        <v>6197</v>
      </c>
      <c r="L1075" s="51" t="s">
        <v>382</v>
      </c>
      <c r="M1075" s="51" t="s">
        <v>383</v>
      </c>
      <c r="O1075" s="51" t="s">
        <v>6198</v>
      </c>
      <c r="P1075" s="51" t="s">
        <v>6199</v>
      </c>
      <c r="Q1075" s="52">
        <v>24000</v>
      </c>
      <c r="R1075" s="52">
        <v>26400</v>
      </c>
      <c r="S1075" s="51" t="s">
        <v>6200</v>
      </c>
      <c r="T1075" s="51" t="s">
        <v>102</v>
      </c>
      <c r="U1075" s="51" t="s">
        <v>854</v>
      </c>
      <c r="V1075" s="51" t="s">
        <v>82</v>
      </c>
      <c r="Y1075" s="49">
        <v>1074</v>
      </c>
    </row>
    <row r="1076" spans="1:25" x14ac:dyDescent="0.4">
      <c r="A1076" s="46" t="str">
        <f>VLOOKUP(F1076,M!$A$3:$B$32,2)</f>
        <v>社会</v>
      </c>
      <c r="B1076" s="46" t="str">
        <f>IFERROR(IF(A1076="","",A1076&amp;COUNTIF(A$2:A1076,A1076)),"")</f>
        <v>社会89</v>
      </c>
      <c r="C1076" s="51" t="s">
        <v>2442</v>
      </c>
      <c r="D1076" s="52">
        <v>1075</v>
      </c>
      <c r="F1076" s="51" t="s">
        <v>42</v>
      </c>
      <c r="G1076" s="51" t="s">
        <v>2411</v>
      </c>
      <c r="H1076" s="51" t="s">
        <v>940</v>
      </c>
      <c r="K1076" s="51" t="s">
        <v>6201</v>
      </c>
      <c r="L1076" s="51" t="s">
        <v>382</v>
      </c>
      <c r="M1076" s="51" t="s">
        <v>383</v>
      </c>
      <c r="O1076" s="51" t="s">
        <v>6202</v>
      </c>
      <c r="P1076" s="51" t="s">
        <v>6203</v>
      </c>
      <c r="Q1076" s="52">
        <v>24000</v>
      </c>
      <c r="R1076" s="52">
        <v>26400</v>
      </c>
      <c r="S1076" s="51" t="s">
        <v>6204</v>
      </c>
      <c r="T1076" s="51" t="s">
        <v>1400</v>
      </c>
      <c r="U1076" s="51" t="s">
        <v>1732</v>
      </c>
      <c r="V1076" s="51" t="s">
        <v>82</v>
      </c>
      <c r="Y1076" s="49">
        <v>1075</v>
      </c>
    </row>
    <row r="1077" spans="1:25" x14ac:dyDescent="0.4">
      <c r="A1077" s="46" t="str">
        <f>VLOOKUP(F1077,M!$A$3:$B$32,2)</f>
        <v>社会</v>
      </c>
      <c r="B1077" s="46" t="str">
        <f>IFERROR(IF(A1077="","",A1077&amp;COUNTIF(A$2:A1077,A1077)),"")</f>
        <v>社会90</v>
      </c>
      <c r="C1077" s="51" t="s">
        <v>2442</v>
      </c>
      <c r="D1077" s="52">
        <v>1076</v>
      </c>
      <c r="F1077" s="51" t="s">
        <v>42</v>
      </c>
      <c r="G1077" s="51" t="s">
        <v>2411</v>
      </c>
      <c r="H1077" s="51" t="s">
        <v>940</v>
      </c>
      <c r="K1077" s="51" t="s">
        <v>2514</v>
      </c>
      <c r="L1077" s="51" t="s">
        <v>382</v>
      </c>
      <c r="M1077" s="51" t="s">
        <v>383</v>
      </c>
      <c r="O1077" s="51" t="s">
        <v>2515</v>
      </c>
      <c r="P1077" s="51" t="s">
        <v>2516</v>
      </c>
      <c r="Q1077" s="52">
        <v>24000</v>
      </c>
      <c r="R1077" s="52">
        <v>26400</v>
      </c>
      <c r="S1077" s="51" t="s">
        <v>2517</v>
      </c>
      <c r="T1077" s="51" t="s">
        <v>1369</v>
      </c>
      <c r="U1077" s="51" t="s">
        <v>2518</v>
      </c>
      <c r="V1077" s="51" t="s">
        <v>82</v>
      </c>
      <c r="Y1077" s="49">
        <v>1076</v>
      </c>
    </row>
    <row r="1078" spans="1:25" x14ac:dyDescent="0.4">
      <c r="A1078" s="46" t="str">
        <f>VLOOKUP(F1078,M!$A$3:$B$32,2)</f>
        <v>社会</v>
      </c>
      <c r="B1078" s="46" t="str">
        <f>IFERROR(IF(A1078="","",A1078&amp;COUNTIF(A$2:A1078,A1078)),"")</f>
        <v>社会91</v>
      </c>
      <c r="C1078" s="51" t="s">
        <v>2442</v>
      </c>
      <c r="D1078" s="52">
        <v>1077</v>
      </c>
      <c r="F1078" s="51" t="s">
        <v>42</v>
      </c>
      <c r="G1078" s="51" t="s">
        <v>2411</v>
      </c>
      <c r="H1078" s="51" t="s">
        <v>940</v>
      </c>
      <c r="K1078" s="51" t="s">
        <v>2524</v>
      </c>
      <c r="L1078" s="51" t="s">
        <v>382</v>
      </c>
      <c r="M1078" s="51" t="s">
        <v>383</v>
      </c>
      <c r="O1078" s="51" t="s">
        <v>2525</v>
      </c>
      <c r="P1078" s="51" t="s">
        <v>2526</v>
      </c>
      <c r="Q1078" s="52">
        <v>22000</v>
      </c>
      <c r="R1078" s="52">
        <v>24200</v>
      </c>
      <c r="S1078" s="51" t="s">
        <v>2527</v>
      </c>
      <c r="T1078" s="51" t="s">
        <v>1792</v>
      </c>
      <c r="U1078" s="51" t="s">
        <v>2528</v>
      </c>
      <c r="Y1078" s="49">
        <v>1077</v>
      </c>
    </row>
    <row r="1079" spans="1:25" x14ac:dyDescent="0.4">
      <c r="A1079" s="46" t="str">
        <f>VLOOKUP(F1079,M!$A$3:$B$32,2)</f>
        <v>社会</v>
      </c>
      <c r="B1079" s="46" t="str">
        <f>IFERROR(IF(A1079="","",A1079&amp;COUNTIF(A$2:A1079,A1079)),"")</f>
        <v>社会92</v>
      </c>
      <c r="C1079" s="51" t="s">
        <v>2442</v>
      </c>
      <c r="D1079" s="52">
        <v>1078</v>
      </c>
      <c r="F1079" s="51" t="s">
        <v>42</v>
      </c>
      <c r="G1079" s="51" t="s">
        <v>2411</v>
      </c>
      <c r="H1079" s="51" t="s">
        <v>940</v>
      </c>
      <c r="K1079" s="51" t="s">
        <v>6205</v>
      </c>
      <c r="L1079" s="51" t="s">
        <v>522</v>
      </c>
      <c r="M1079" s="51" t="s">
        <v>523</v>
      </c>
      <c r="O1079" s="51" t="s">
        <v>6206</v>
      </c>
      <c r="P1079" s="51" t="s">
        <v>6207</v>
      </c>
      <c r="Q1079" s="52">
        <v>8000</v>
      </c>
      <c r="R1079" s="52">
        <v>8800</v>
      </c>
      <c r="S1079" s="51" t="s">
        <v>6208</v>
      </c>
      <c r="T1079" s="51" t="s">
        <v>110</v>
      </c>
      <c r="U1079" s="51" t="s">
        <v>6209</v>
      </c>
      <c r="V1079" s="51" t="s">
        <v>82</v>
      </c>
      <c r="X1079" s="17"/>
      <c r="Y1079" s="49">
        <v>1078</v>
      </c>
    </row>
    <row r="1080" spans="1:25" x14ac:dyDescent="0.4">
      <c r="A1080" s="46" t="str">
        <f>VLOOKUP(F1080,M!$A$3:$B$32,2)</f>
        <v>社会</v>
      </c>
      <c r="B1080" s="46" t="str">
        <f>IFERROR(IF(A1080="","",A1080&amp;COUNTIF(A$2:A1080,A1080)),"")</f>
        <v>社会93</v>
      </c>
      <c r="C1080" s="51" t="s">
        <v>2442</v>
      </c>
      <c r="D1080" s="52">
        <v>1079</v>
      </c>
      <c r="F1080" s="51" t="s">
        <v>42</v>
      </c>
      <c r="G1080" s="51" t="s">
        <v>2411</v>
      </c>
      <c r="H1080" s="51" t="s">
        <v>940</v>
      </c>
      <c r="K1080" s="51" t="s">
        <v>6210</v>
      </c>
      <c r="L1080" s="51" t="s">
        <v>522</v>
      </c>
      <c r="M1080" s="51" t="s">
        <v>523</v>
      </c>
      <c r="O1080" s="51" t="s">
        <v>6211</v>
      </c>
      <c r="P1080" s="51" t="s">
        <v>6212</v>
      </c>
      <c r="Q1080" s="52">
        <v>3500</v>
      </c>
      <c r="R1080" s="52">
        <v>3850</v>
      </c>
      <c r="S1080" s="51" t="s">
        <v>6213</v>
      </c>
      <c r="T1080" s="51" t="s">
        <v>224</v>
      </c>
      <c r="U1080" s="51" t="s">
        <v>5974</v>
      </c>
      <c r="V1080" s="51" t="s">
        <v>82</v>
      </c>
      <c r="Y1080" s="49">
        <v>1079</v>
      </c>
    </row>
    <row r="1081" spans="1:25" x14ac:dyDescent="0.4">
      <c r="A1081" s="46" t="str">
        <f>VLOOKUP(F1081,M!$A$3:$B$32,2)</f>
        <v>社会</v>
      </c>
      <c r="B1081" s="46" t="str">
        <f>IFERROR(IF(A1081="","",A1081&amp;COUNTIF(A$2:A1081,A1081)),"")</f>
        <v>社会94</v>
      </c>
      <c r="C1081" s="51" t="s">
        <v>2481</v>
      </c>
      <c r="D1081" s="52">
        <v>1080</v>
      </c>
      <c r="F1081" s="51" t="s">
        <v>42</v>
      </c>
      <c r="G1081" s="51" t="s">
        <v>2411</v>
      </c>
      <c r="H1081" s="51" t="s">
        <v>940</v>
      </c>
      <c r="K1081" s="51" t="s">
        <v>6214</v>
      </c>
      <c r="L1081" s="51" t="s">
        <v>522</v>
      </c>
      <c r="M1081" s="51" t="s">
        <v>523</v>
      </c>
      <c r="O1081" s="51" t="s">
        <v>6215</v>
      </c>
      <c r="P1081" s="51" t="s">
        <v>6216</v>
      </c>
      <c r="Q1081" s="52">
        <v>5500</v>
      </c>
      <c r="R1081" s="52">
        <v>6050</v>
      </c>
      <c r="S1081" s="51" t="s">
        <v>6217</v>
      </c>
      <c r="T1081" s="51" t="s">
        <v>224</v>
      </c>
      <c r="U1081" s="51" t="s">
        <v>881</v>
      </c>
      <c r="V1081" s="51" t="s">
        <v>82</v>
      </c>
      <c r="Y1081" s="49">
        <v>1080</v>
      </c>
    </row>
    <row r="1082" spans="1:25" x14ac:dyDescent="0.4">
      <c r="A1082" s="46" t="str">
        <f>VLOOKUP(F1082,M!$A$3:$B$32,2)</f>
        <v>社会</v>
      </c>
      <c r="B1082" s="46" t="str">
        <f>IFERROR(IF(A1082="","",A1082&amp;COUNTIF(A$2:A1082,A1082)),"")</f>
        <v>社会95</v>
      </c>
      <c r="C1082" s="51" t="s">
        <v>2481</v>
      </c>
      <c r="D1082" s="52">
        <v>1081</v>
      </c>
      <c r="F1082" s="51" t="s">
        <v>42</v>
      </c>
      <c r="G1082" s="51" t="s">
        <v>2411</v>
      </c>
      <c r="H1082" s="51" t="s">
        <v>940</v>
      </c>
      <c r="K1082" s="51" t="s">
        <v>1001</v>
      </c>
      <c r="L1082" s="51" t="s">
        <v>522</v>
      </c>
      <c r="M1082" s="51" t="s">
        <v>523</v>
      </c>
      <c r="O1082" s="51" t="s">
        <v>1002</v>
      </c>
      <c r="P1082" s="51" t="s">
        <v>1003</v>
      </c>
      <c r="Q1082" s="52">
        <v>3500</v>
      </c>
      <c r="R1082" s="52">
        <v>3850</v>
      </c>
      <c r="S1082" s="51" t="s">
        <v>1004</v>
      </c>
      <c r="T1082" s="51" t="s">
        <v>643</v>
      </c>
      <c r="U1082" s="51" t="s">
        <v>6218</v>
      </c>
      <c r="V1082" s="51" t="s">
        <v>82</v>
      </c>
      <c r="Y1082" s="49">
        <v>1081</v>
      </c>
    </row>
    <row r="1083" spans="1:25" x14ac:dyDescent="0.4">
      <c r="A1083" s="46" t="str">
        <f>VLOOKUP(F1083,M!$A$3:$B$32,2)</f>
        <v>社会</v>
      </c>
      <c r="B1083" s="46" t="str">
        <f>IFERROR(IF(A1083="","",A1083&amp;COUNTIF(A$2:A1083,A1083)),"")</f>
        <v>社会96</v>
      </c>
      <c r="C1083" s="51" t="s">
        <v>2481</v>
      </c>
      <c r="D1083" s="52">
        <v>1082</v>
      </c>
      <c r="F1083" s="51" t="s">
        <v>42</v>
      </c>
      <c r="G1083" s="51" t="s">
        <v>2411</v>
      </c>
      <c r="H1083" s="51" t="s">
        <v>940</v>
      </c>
      <c r="K1083" s="51" t="s">
        <v>1006</v>
      </c>
      <c r="L1083" s="51" t="s">
        <v>522</v>
      </c>
      <c r="M1083" s="51" t="s">
        <v>523</v>
      </c>
      <c r="O1083" s="51" t="s">
        <v>1007</v>
      </c>
      <c r="P1083" s="51" t="s">
        <v>1008</v>
      </c>
      <c r="Q1083" s="52">
        <v>3500</v>
      </c>
      <c r="R1083" s="52">
        <v>3850</v>
      </c>
      <c r="S1083" s="51" t="s">
        <v>1009</v>
      </c>
      <c r="T1083" s="51" t="s">
        <v>873</v>
      </c>
      <c r="U1083" s="51" t="s">
        <v>6219</v>
      </c>
      <c r="V1083" s="51" t="s">
        <v>82</v>
      </c>
      <c r="Y1083" s="49">
        <v>1082</v>
      </c>
    </row>
    <row r="1084" spans="1:25" x14ac:dyDescent="0.4">
      <c r="A1084" s="46" t="str">
        <f>VLOOKUP(F1084,M!$A$3:$B$32,2)</f>
        <v>社会</v>
      </c>
      <c r="B1084" s="46" t="str">
        <f>IFERROR(IF(A1084="","",A1084&amp;COUNTIF(A$2:A1084,A1084)),"")</f>
        <v>社会97</v>
      </c>
      <c r="C1084" s="51" t="s">
        <v>2481</v>
      </c>
      <c r="D1084" s="52">
        <v>1083</v>
      </c>
      <c r="F1084" s="51" t="s">
        <v>42</v>
      </c>
      <c r="G1084" s="51" t="s">
        <v>2411</v>
      </c>
      <c r="H1084" s="51" t="s">
        <v>940</v>
      </c>
      <c r="K1084" s="51" t="s">
        <v>1010</v>
      </c>
      <c r="L1084" s="51" t="s">
        <v>522</v>
      </c>
      <c r="M1084" s="51" t="s">
        <v>523</v>
      </c>
      <c r="O1084" s="51" t="s">
        <v>1011</v>
      </c>
      <c r="P1084" s="51" t="s">
        <v>1012</v>
      </c>
      <c r="Q1084" s="52">
        <v>3500</v>
      </c>
      <c r="R1084" s="52">
        <v>3850</v>
      </c>
      <c r="S1084" s="51" t="s">
        <v>1013</v>
      </c>
      <c r="T1084" s="51" t="s">
        <v>524</v>
      </c>
      <c r="U1084" s="51" t="s">
        <v>6220</v>
      </c>
      <c r="V1084" s="51" t="s">
        <v>82</v>
      </c>
      <c r="Y1084" s="49">
        <v>1083</v>
      </c>
    </row>
    <row r="1085" spans="1:25" x14ac:dyDescent="0.4">
      <c r="A1085" s="46" t="str">
        <f>VLOOKUP(F1085,M!$A$3:$B$32,2)</f>
        <v>社会</v>
      </c>
      <c r="B1085" s="46" t="str">
        <f>IFERROR(IF(A1085="","",A1085&amp;COUNTIF(A$2:A1085,A1085)),"")</f>
        <v>社会98</v>
      </c>
      <c r="C1085" s="51" t="s">
        <v>2481</v>
      </c>
      <c r="D1085" s="52">
        <v>1084</v>
      </c>
      <c r="F1085" s="51" t="s">
        <v>42</v>
      </c>
      <c r="G1085" s="51" t="s">
        <v>2411</v>
      </c>
      <c r="H1085" s="51" t="s">
        <v>940</v>
      </c>
      <c r="K1085" s="51" t="s">
        <v>1014</v>
      </c>
      <c r="L1085" s="51" t="s">
        <v>522</v>
      </c>
      <c r="M1085" s="51" t="s">
        <v>523</v>
      </c>
      <c r="O1085" s="51" t="s">
        <v>1015</v>
      </c>
      <c r="P1085" s="51" t="s">
        <v>1016</v>
      </c>
      <c r="Q1085" s="52">
        <v>3500</v>
      </c>
      <c r="R1085" s="52">
        <v>3850</v>
      </c>
      <c r="S1085" s="51" t="s">
        <v>1017</v>
      </c>
      <c r="T1085" s="51" t="s">
        <v>1018</v>
      </c>
      <c r="U1085" s="51" t="s">
        <v>1019</v>
      </c>
      <c r="V1085" s="51" t="s">
        <v>82</v>
      </c>
      <c r="Y1085" s="49">
        <v>1084</v>
      </c>
    </row>
    <row r="1086" spans="1:25" x14ac:dyDescent="0.4">
      <c r="A1086" s="46" t="str">
        <f>VLOOKUP(F1086,M!$A$3:$B$32,2)</f>
        <v>社会</v>
      </c>
      <c r="B1086" s="46" t="str">
        <f>IFERROR(IF(A1086="","",A1086&amp;COUNTIF(A$2:A1086,A1086)),"")</f>
        <v>社会99</v>
      </c>
      <c r="C1086" s="51" t="s">
        <v>2481</v>
      </c>
      <c r="D1086" s="52">
        <v>1085</v>
      </c>
      <c r="F1086" s="51" t="s">
        <v>42</v>
      </c>
      <c r="G1086" s="51" t="s">
        <v>2411</v>
      </c>
      <c r="H1086" s="51" t="s">
        <v>940</v>
      </c>
      <c r="K1086" s="51" t="s">
        <v>2529</v>
      </c>
      <c r="L1086" s="51" t="s">
        <v>522</v>
      </c>
      <c r="M1086" s="51" t="s">
        <v>523</v>
      </c>
      <c r="O1086" s="51" t="s">
        <v>2530</v>
      </c>
      <c r="P1086" s="51" t="s">
        <v>2531</v>
      </c>
      <c r="Q1086" s="52">
        <v>5000</v>
      </c>
      <c r="R1086" s="52">
        <v>5500</v>
      </c>
      <c r="S1086" s="51" t="s">
        <v>2532</v>
      </c>
      <c r="T1086" s="51" t="s">
        <v>1243</v>
      </c>
      <c r="U1086" s="51" t="s">
        <v>2533</v>
      </c>
      <c r="Y1086" s="49">
        <v>1085</v>
      </c>
    </row>
    <row r="1087" spans="1:25" x14ac:dyDescent="0.4">
      <c r="A1087" s="46" t="str">
        <f>VLOOKUP(F1087,M!$A$3:$B$32,2)</f>
        <v>社会</v>
      </c>
      <c r="B1087" s="46" t="str">
        <f>IFERROR(IF(A1087="","",A1087&amp;COUNTIF(A$2:A1087,A1087)),"")</f>
        <v>社会100</v>
      </c>
      <c r="C1087" s="51" t="s">
        <v>2481</v>
      </c>
      <c r="D1087" s="52">
        <v>1086</v>
      </c>
      <c r="F1087" s="51" t="s">
        <v>42</v>
      </c>
      <c r="G1087" s="51" t="s">
        <v>2411</v>
      </c>
      <c r="H1087" s="51" t="s">
        <v>940</v>
      </c>
      <c r="K1087" s="51" t="s">
        <v>2534</v>
      </c>
      <c r="L1087" s="51" t="s">
        <v>522</v>
      </c>
      <c r="M1087" s="51" t="s">
        <v>523</v>
      </c>
      <c r="O1087" s="51" t="s">
        <v>2535</v>
      </c>
      <c r="P1087" s="51" t="s">
        <v>2536</v>
      </c>
      <c r="Q1087" s="52">
        <v>3500</v>
      </c>
      <c r="R1087" s="52">
        <v>3850</v>
      </c>
      <c r="S1087" s="51" t="s">
        <v>2537</v>
      </c>
      <c r="T1087" s="51" t="s">
        <v>1261</v>
      </c>
      <c r="U1087" s="51" t="s">
        <v>2538</v>
      </c>
      <c r="Y1087" s="49">
        <v>1086</v>
      </c>
    </row>
    <row r="1088" spans="1:25" x14ac:dyDescent="0.4">
      <c r="A1088" s="46" t="str">
        <f>VLOOKUP(F1088,M!$A$3:$B$32,2)</f>
        <v>社会</v>
      </c>
      <c r="B1088" s="46" t="str">
        <f>IFERROR(IF(A1088="","",A1088&amp;COUNTIF(A$2:A1088,A1088)),"")</f>
        <v>社会101</v>
      </c>
      <c r="C1088" s="51" t="s">
        <v>2481</v>
      </c>
      <c r="D1088" s="52">
        <v>1087</v>
      </c>
      <c r="F1088" s="51" t="s">
        <v>42</v>
      </c>
      <c r="G1088" s="51" t="s">
        <v>2411</v>
      </c>
      <c r="H1088" s="51" t="s">
        <v>940</v>
      </c>
      <c r="K1088" s="51" t="s">
        <v>2539</v>
      </c>
      <c r="L1088" s="51" t="s">
        <v>522</v>
      </c>
      <c r="M1088" s="51" t="s">
        <v>523</v>
      </c>
      <c r="O1088" s="51" t="s">
        <v>2540</v>
      </c>
      <c r="P1088" s="51" t="s">
        <v>2541</v>
      </c>
      <c r="Q1088" s="52">
        <v>3500</v>
      </c>
      <c r="R1088" s="52">
        <v>3850</v>
      </c>
      <c r="S1088" s="51" t="s">
        <v>2542</v>
      </c>
      <c r="T1088" s="51" t="s">
        <v>1261</v>
      </c>
      <c r="U1088" s="51" t="s">
        <v>2543</v>
      </c>
      <c r="Y1088" s="49">
        <v>1087</v>
      </c>
    </row>
    <row r="1089" spans="1:25" x14ac:dyDescent="0.4">
      <c r="A1089" s="46" t="str">
        <f>VLOOKUP(F1089,M!$A$3:$B$32,2)</f>
        <v>社会</v>
      </c>
      <c r="B1089" s="46" t="str">
        <f>IFERROR(IF(A1089="","",A1089&amp;COUNTIF(A$2:A1089,A1089)),"")</f>
        <v>社会102</v>
      </c>
      <c r="C1089" s="51" t="s">
        <v>2481</v>
      </c>
      <c r="D1089" s="52">
        <v>1088</v>
      </c>
      <c r="F1089" s="51" t="s">
        <v>42</v>
      </c>
      <c r="G1089" s="51" t="s">
        <v>2411</v>
      </c>
      <c r="H1089" s="51" t="s">
        <v>940</v>
      </c>
      <c r="K1089" s="51" t="s">
        <v>2544</v>
      </c>
      <c r="L1089" s="51" t="s">
        <v>890</v>
      </c>
      <c r="M1089" s="51" t="s">
        <v>891</v>
      </c>
      <c r="O1089" s="51" t="s">
        <v>2545</v>
      </c>
      <c r="P1089" s="51" t="s">
        <v>2546</v>
      </c>
      <c r="Q1089" s="52">
        <v>8000</v>
      </c>
      <c r="R1089" s="52">
        <v>8800</v>
      </c>
      <c r="S1089" s="51" t="s">
        <v>2547</v>
      </c>
      <c r="T1089" s="51" t="s">
        <v>1659</v>
      </c>
      <c r="U1089" s="51" t="s">
        <v>2548</v>
      </c>
      <c r="Y1089" s="49">
        <v>1088</v>
      </c>
    </row>
    <row r="1090" spans="1:25" x14ac:dyDescent="0.4">
      <c r="A1090" s="46" t="str">
        <f>VLOOKUP(F1090,M!$A$3:$B$32,2)</f>
        <v>法律・政治</v>
      </c>
      <c r="B1090" s="46" t="str">
        <f>IFERROR(IF(A1090="","",A1090&amp;COUNTIF(A$2:A1090,A1090)),"")</f>
        <v>法律・政治64</v>
      </c>
      <c r="C1090" s="51" t="s">
        <v>2481</v>
      </c>
      <c r="D1090" s="52">
        <v>1089</v>
      </c>
      <c r="F1090" s="51" t="s">
        <v>44</v>
      </c>
      <c r="G1090" s="51" t="s">
        <v>2549</v>
      </c>
      <c r="H1090" s="51" t="s">
        <v>1020</v>
      </c>
      <c r="K1090" s="51" t="s">
        <v>6221</v>
      </c>
      <c r="L1090" s="51" t="s">
        <v>540</v>
      </c>
      <c r="M1090" s="51" t="s">
        <v>541</v>
      </c>
      <c r="O1090" s="51" t="s">
        <v>6222</v>
      </c>
      <c r="P1090" s="51" t="s">
        <v>6223</v>
      </c>
      <c r="Q1090" s="52">
        <v>9000</v>
      </c>
      <c r="R1090" s="52">
        <v>9900</v>
      </c>
      <c r="S1090" s="51" t="s">
        <v>6224</v>
      </c>
      <c r="T1090" s="51" t="s">
        <v>5540</v>
      </c>
      <c r="U1090" s="51" t="s">
        <v>6225</v>
      </c>
      <c r="V1090" s="51" t="s">
        <v>82</v>
      </c>
      <c r="Y1090" s="49">
        <v>1089</v>
      </c>
    </row>
    <row r="1091" spans="1:25" x14ac:dyDescent="0.4">
      <c r="A1091" s="46" t="str">
        <f>VLOOKUP(F1091,M!$A$3:$B$32,2)</f>
        <v>法律・政治</v>
      </c>
      <c r="B1091" s="46" t="str">
        <f>IFERROR(IF(A1091="","",A1091&amp;COUNTIF(A$2:A1091,A1091)),"")</f>
        <v>法律・政治65</v>
      </c>
      <c r="C1091" s="51" t="s">
        <v>2481</v>
      </c>
      <c r="D1091" s="52">
        <v>1090</v>
      </c>
      <c r="F1091" s="51" t="s">
        <v>44</v>
      </c>
      <c r="G1091" s="51" t="s">
        <v>2549</v>
      </c>
      <c r="H1091" s="51" t="s">
        <v>1020</v>
      </c>
      <c r="K1091" s="51" t="s">
        <v>1021</v>
      </c>
      <c r="L1091" s="51" t="s">
        <v>540</v>
      </c>
      <c r="M1091" s="51" t="s">
        <v>541</v>
      </c>
      <c r="O1091" s="51" t="s">
        <v>1022</v>
      </c>
      <c r="P1091" s="51" t="s">
        <v>1023</v>
      </c>
      <c r="Q1091" s="52">
        <v>4500</v>
      </c>
      <c r="R1091" s="52">
        <v>4950</v>
      </c>
      <c r="S1091" s="51" t="s">
        <v>1024</v>
      </c>
      <c r="T1091" s="51" t="s">
        <v>187</v>
      </c>
      <c r="U1091" s="51" t="s">
        <v>779</v>
      </c>
      <c r="V1091" s="51" t="s">
        <v>82</v>
      </c>
      <c r="Y1091" s="49">
        <v>1090</v>
      </c>
    </row>
    <row r="1092" spans="1:25" x14ac:dyDescent="0.4">
      <c r="A1092" s="46" t="str">
        <f>VLOOKUP(F1092,M!$A$3:$B$32,2)</f>
        <v>法律・政治</v>
      </c>
      <c r="B1092" s="46" t="str">
        <f>IFERROR(IF(A1092="","",A1092&amp;COUNTIF(A$2:A1092,A1092)),"")</f>
        <v>法律・政治66</v>
      </c>
      <c r="C1092" s="51" t="s">
        <v>2481</v>
      </c>
      <c r="D1092" s="52">
        <v>1091</v>
      </c>
      <c r="F1092" s="51" t="s">
        <v>44</v>
      </c>
      <c r="G1092" s="51" t="s">
        <v>2549</v>
      </c>
      <c r="H1092" s="51" t="s">
        <v>1020</v>
      </c>
      <c r="K1092" s="51" t="s">
        <v>2550</v>
      </c>
      <c r="L1092" s="51" t="s">
        <v>899</v>
      </c>
      <c r="M1092" s="51" t="s">
        <v>900</v>
      </c>
      <c r="O1092" s="51" t="s">
        <v>2551</v>
      </c>
      <c r="P1092" s="51" t="s">
        <v>2552</v>
      </c>
      <c r="Q1092" s="54">
        <v>3500</v>
      </c>
      <c r="R1092" s="52">
        <v>3850</v>
      </c>
      <c r="S1092" s="51" t="s">
        <v>2553</v>
      </c>
      <c r="T1092" s="51" t="s">
        <v>2554</v>
      </c>
      <c r="U1092" s="51" t="s">
        <v>2555</v>
      </c>
      <c r="Y1092" s="49">
        <v>1091</v>
      </c>
    </row>
    <row r="1093" spans="1:25" x14ac:dyDescent="0.4">
      <c r="A1093" s="46" t="str">
        <f>VLOOKUP(F1093,M!$A$3:$B$32,2)</f>
        <v>法律・政治</v>
      </c>
      <c r="B1093" s="46" t="str">
        <f>IFERROR(IF(A1093="","",A1093&amp;COUNTIF(A$2:A1093,A1093)),"")</f>
        <v>法律・政治67</v>
      </c>
      <c r="C1093" s="51" t="s">
        <v>2481</v>
      </c>
      <c r="D1093" s="52">
        <v>1092</v>
      </c>
      <c r="F1093" s="51" t="s">
        <v>44</v>
      </c>
      <c r="G1093" s="51" t="s">
        <v>2549</v>
      </c>
      <c r="H1093" s="51" t="s">
        <v>1020</v>
      </c>
      <c r="K1093" s="51" t="s">
        <v>2557</v>
      </c>
      <c r="L1093" s="51" t="s">
        <v>2160</v>
      </c>
      <c r="M1093" s="51" t="s">
        <v>2161</v>
      </c>
      <c r="O1093" s="51" t="s">
        <v>2558</v>
      </c>
      <c r="P1093" s="51" t="s">
        <v>2559</v>
      </c>
      <c r="Q1093" s="52">
        <v>24000</v>
      </c>
      <c r="R1093" s="52">
        <v>26400</v>
      </c>
      <c r="S1093" s="51" t="s">
        <v>2560</v>
      </c>
      <c r="T1093" s="51" t="s">
        <v>1292</v>
      </c>
      <c r="U1093" s="51" t="s">
        <v>2561</v>
      </c>
      <c r="Y1093" s="49">
        <v>1092</v>
      </c>
    </row>
    <row r="1094" spans="1:25" x14ac:dyDescent="0.4">
      <c r="A1094" s="46" t="str">
        <f>VLOOKUP(F1094,M!$A$3:$B$32,2)</f>
        <v>法律・政治</v>
      </c>
      <c r="B1094" s="46" t="str">
        <f>IFERROR(IF(A1094="","",A1094&amp;COUNTIF(A$2:A1094,A1094)),"")</f>
        <v>法律・政治68</v>
      </c>
      <c r="C1094" s="51" t="s">
        <v>2481</v>
      </c>
      <c r="D1094" s="52">
        <v>1093</v>
      </c>
      <c r="F1094" s="51" t="s">
        <v>44</v>
      </c>
      <c r="G1094" s="51" t="s">
        <v>2549</v>
      </c>
      <c r="H1094" s="51" t="s">
        <v>1020</v>
      </c>
      <c r="K1094" s="51" t="s">
        <v>2562</v>
      </c>
      <c r="L1094" s="51" t="s">
        <v>2160</v>
      </c>
      <c r="M1094" s="51" t="s">
        <v>2161</v>
      </c>
      <c r="O1094" s="51" t="s">
        <v>2563</v>
      </c>
      <c r="P1094" s="51" t="s">
        <v>2564</v>
      </c>
      <c r="Q1094" s="52">
        <v>10000</v>
      </c>
      <c r="R1094" s="52">
        <v>11000</v>
      </c>
      <c r="S1094" s="51" t="s">
        <v>2565</v>
      </c>
      <c r="T1094" s="51" t="s">
        <v>1400</v>
      </c>
      <c r="U1094" s="51" t="s">
        <v>2566</v>
      </c>
      <c r="Y1094" s="49">
        <v>1093</v>
      </c>
    </row>
    <row r="1095" spans="1:25" x14ac:dyDescent="0.4">
      <c r="A1095" s="46" t="str">
        <f>VLOOKUP(F1095,M!$A$3:$B$32,2)</f>
        <v>法律・政治</v>
      </c>
      <c r="B1095" s="46" t="str">
        <f>IFERROR(IF(A1095="","",A1095&amp;COUNTIF(A$2:A1095,A1095)),"")</f>
        <v>法律・政治69</v>
      </c>
      <c r="C1095" s="51" t="s">
        <v>2481</v>
      </c>
      <c r="D1095" s="52">
        <v>1094</v>
      </c>
      <c r="F1095" s="51" t="s">
        <v>44</v>
      </c>
      <c r="G1095" s="51" t="s">
        <v>2549</v>
      </c>
      <c r="H1095" s="51" t="s">
        <v>1020</v>
      </c>
      <c r="K1095" s="51" t="s">
        <v>6226</v>
      </c>
      <c r="L1095" s="51" t="s">
        <v>823</v>
      </c>
      <c r="M1095" s="51" t="s">
        <v>824</v>
      </c>
      <c r="O1095" s="51" t="s">
        <v>6227</v>
      </c>
      <c r="P1095" s="51" t="s">
        <v>6228</v>
      </c>
      <c r="Q1095" s="52">
        <v>2200</v>
      </c>
      <c r="R1095" s="52">
        <v>2420</v>
      </c>
      <c r="S1095" s="51" t="s">
        <v>6229</v>
      </c>
      <c r="T1095" s="51" t="s">
        <v>110</v>
      </c>
      <c r="U1095" s="51" t="s">
        <v>6230</v>
      </c>
      <c r="V1095" s="51" t="s">
        <v>82</v>
      </c>
      <c r="Y1095" s="49">
        <v>1094</v>
      </c>
    </row>
    <row r="1096" spans="1:25" x14ac:dyDescent="0.4">
      <c r="A1096" s="46" t="str">
        <f>VLOOKUP(F1096,M!$A$3:$B$32,2)</f>
        <v>法律・政治</v>
      </c>
      <c r="B1096" s="46" t="str">
        <f>IFERROR(IF(A1096="","",A1096&amp;COUNTIF(A$2:A1096,A1096)),"")</f>
        <v>法律・政治70</v>
      </c>
      <c r="C1096" s="51" t="s">
        <v>2513</v>
      </c>
      <c r="D1096" s="52">
        <v>1095</v>
      </c>
      <c r="F1096" s="51" t="s">
        <v>44</v>
      </c>
      <c r="G1096" s="51" t="s">
        <v>2549</v>
      </c>
      <c r="H1096" s="51" t="s">
        <v>1020</v>
      </c>
      <c r="K1096" s="51" t="s">
        <v>6231</v>
      </c>
      <c r="L1096" s="51" t="s">
        <v>823</v>
      </c>
      <c r="M1096" s="51" t="s">
        <v>824</v>
      </c>
      <c r="O1096" s="51" t="s">
        <v>6232</v>
      </c>
      <c r="P1096" s="51" t="s">
        <v>6233</v>
      </c>
      <c r="Q1096" s="52">
        <v>2500</v>
      </c>
      <c r="R1096" s="52">
        <v>2750</v>
      </c>
      <c r="S1096" s="51" t="s">
        <v>6234</v>
      </c>
      <c r="T1096" s="51" t="s">
        <v>224</v>
      </c>
      <c r="U1096" s="51" t="s">
        <v>2623</v>
      </c>
      <c r="V1096" s="51" t="s">
        <v>82</v>
      </c>
      <c r="Y1096" s="49">
        <v>1095</v>
      </c>
    </row>
    <row r="1097" spans="1:25" x14ac:dyDescent="0.4">
      <c r="A1097" s="46" t="str">
        <f>VLOOKUP(F1097,M!$A$3:$B$32,2)</f>
        <v>法律・政治</v>
      </c>
      <c r="B1097" s="46" t="str">
        <f>IFERROR(IF(A1097="","",A1097&amp;COUNTIF(A$2:A1097,A1097)),"")</f>
        <v>法律・政治71</v>
      </c>
      <c r="C1097" s="51" t="s">
        <v>2513</v>
      </c>
      <c r="D1097" s="52">
        <v>1096</v>
      </c>
      <c r="F1097" s="51" t="s">
        <v>44</v>
      </c>
      <c r="G1097" s="51" t="s">
        <v>2549</v>
      </c>
      <c r="H1097" s="51" t="s">
        <v>1020</v>
      </c>
      <c r="K1097" s="51" t="s">
        <v>6235</v>
      </c>
      <c r="L1097" s="51" t="s">
        <v>823</v>
      </c>
      <c r="M1097" s="51" t="s">
        <v>824</v>
      </c>
      <c r="O1097" s="51" t="s">
        <v>6236</v>
      </c>
      <c r="P1097" s="51" t="s">
        <v>6237</v>
      </c>
      <c r="Q1097" s="52">
        <v>2300</v>
      </c>
      <c r="R1097" s="52">
        <v>2530</v>
      </c>
      <c r="S1097" s="51" t="s">
        <v>6238</v>
      </c>
      <c r="T1097" s="51" t="s">
        <v>5540</v>
      </c>
      <c r="U1097" s="51" t="s">
        <v>2471</v>
      </c>
      <c r="V1097" s="51" t="s">
        <v>82</v>
      </c>
      <c r="Y1097" s="49">
        <v>1096</v>
      </c>
    </row>
    <row r="1098" spans="1:25" x14ac:dyDescent="0.4">
      <c r="A1098" s="46" t="str">
        <f>VLOOKUP(F1098,M!$A$3:$B$32,2)</f>
        <v>法律・政治</v>
      </c>
      <c r="B1098" s="46" t="str">
        <f>IFERROR(IF(A1098="","",A1098&amp;COUNTIF(A$2:A1098,A1098)),"")</f>
        <v>法律・政治72</v>
      </c>
      <c r="C1098" s="51" t="s">
        <v>2513</v>
      </c>
      <c r="D1098" s="52">
        <v>1097</v>
      </c>
      <c r="F1098" s="51" t="s">
        <v>44</v>
      </c>
      <c r="G1098" s="51" t="s">
        <v>2549</v>
      </c>
      <c r="H1098" s="51" t="s">
        <v>1020</v>
      </c>
      <c r="K1098" s="51" t="s">
        <v>6239</v>
      </c>
      <c r="L1098" s="51" t="s">
        <v>823</v>
      </c>
      <c r="M1098" s="51" t="s">
        <v>824</v>
      </c>
      <c r="O1098" s="51" t="s">
        <v>6240</v>
      </c>
      <c r="P1098" s="51" t="s">
        <v>6241</v>
      </c>
      <c r="Q1098" s="52">
        <v>5000</v>
      </c>
      <c r="R1098" s="52">
        <v>5500</v>
      </c>
      <c r="S1098" s="51" t="s">
        <v>6242</v>
      </c>
      <c r="T1098" s="51" t="s">
        <v>224</v>
      </c>
      <c r="U1098" s="51" t="s">
        <v>225</v>
      </c>
      <c r="V1098" s="51" t="s">
        <v>82</v>
      </c>
      <c r="Y1098" s="49">
        <v>1097</v>
      </c>
    </row>
    <row r="1099" spans="1:25" x14ac:dyDescent="0.4">
      <c r="A1099" s="46" t="str">
        <f>VLOOKUP(F1099,M!$A$3:$B$32,2)</f>
        <v>法律・政治</v>
      </c>
      <c r="B1099" s="46" t="str">
        <f>IFERROR(IF(A1099="","",A1099&amp;COUNTIF(A$2:A1099,A1099)),"")</f>
        <v>法律・政治73</v>
      </c>
      <c r="C1099" s="51" t="s">
        <v>2513</v>
      </c>
      <c r="D1099" s="52">
        <v>1098</v>
      </c>
      <c r="F1099" s="51" t="s">
        <v>44</v>
      </c>
      <c r="G1099" s="51" t="s">
        <v>2549</v>
      </c>
      <c r="H1099" s="51" t="s">
        <v>1020</v>
      </c>
      <c r="K1099" s="51" t="s">
        <v>6243</v>
      </c>
      <c r="L1099" s="51" t="s">
        <v>823</v>
      </c>
      <c r="M1099" s="51" t="s">
        <v>824</v>
      </c>
      <c r="O1099" s="51" t="s">
        <v>6244</v>
      </c>
      <c r="P1099" s="51" t="s">
        <v>6245</v>
      </c>
      <c r="Q1099" s="52">
        <v>2500</v>
      </c>
      <c r="R1099" s="52">
        <v>2750</v>
      </c>
      <c r="S1099" s="51" t="s">
        <v>6246</v>
      </c>
      <c r="T1099" s="51" t="s">
        <v>224</v>
      </c>
      <c r="U1099" s="51" t="s">
        <v>923</v>
      </c>
      <c r="V1099" s="51" t="s">
        <v>82</v>
      </c>
      <c r="Y1099" s="49">
        <v>1098</v>
      </c>
    </row>
    <row r="1100" spans="1:25" x14ac:dyDescent="0.4">
      <c r="A1100" s="46" t="str">
        <f>VLOOKUP(F1100,M!$A$3:$B$32,2)</f>
        <v>法律・政治</v>
      </c>
      <c r="B1100" s="46" t="str">
        <f>IFERROR(IF(A1100="","",A1100&amp;COUNTIF(A$2:A1100,A1100)),"")</f>
        <v>法律・政治74</v>
      </c>
      <c r="C1100" s="51" t="s">
        <v>2513</v>
      </c>
      <c r="D1100" s="52">
        <v>1099</v>
      </c>
      <c r="F1100" s="51" t="s">
        <v>44</v>
      </c>
      <c r="G1100" s="51" t="s">
        <v>2549</v>
      </c>
      <c r="H1100" s="51" t="s">
        <v>1020</v>
      </c>
      <c r="K1100" s="51" t="s">
        <v>6247</v>
      </c>
      <c r="L1100" s="51" t="s">
        <v>823</v>
      </c>
      <c r="M1100" s="51" t="s">
        <v>824</v>
      </c>
      <c r="O1100" s="51" t="s">
        <v>6248</v>
      </c>
      <c r="P1100" s="51" t="s">
        <v>6249</v>
      </c>
      <c r="Q1100" s="52">
        <v>2000</v>
      </c>
      <c r="R1100" s="52">
        <v>2200</v>
      </c>
      <c r="S1100" s="51" t="s">
        <v>6250</v>
      </c>
      <c r="T1100" s="51" t="s">
        <v>110</v>
      </c>
      <c r="U1100" s="51" t="s">
        <v>807</v>
      </c>
      <c r="V1100" s="51" t="s">
        <v>82</v>
      </c>
      <c r="Y1100" s="49">
        <v>1099</v>
      </c>
    </row>
    <row r="1101" spans="1:25" x14ac:dyDescent="0.4">
      <c r="A1101" s="46" t="str">
        <f>VLOOKUP(F1101,M!$A$3:$B$32,2)</f>
        <v>法律・政治</v>
      </c>
      <c r="B1101" s="46" t="str">
        <f>IFERROR(IF(A1101="","",A1101&amp;COUNTIF(A$2:A1101,A1101)),"")</f>
        <v>法律・政治75</v>
      </c>
      <c r="C1101" s="51" t="s">
        <v>2513</v>
      </c>
      <c r="D1101" s="52">
        <v>1100</v>
      </c>
      <c r="F1101" s="51" t="s">
        <v>44</v>
      </c>
      <c r="G1101" s="51" t="s">
        <v>2549</v>
      </c>
      <c r="H1101" s="51" t="s">
        <v>1020</v>
      </c>
      <c r="K1101" s="51" t="s">
        <v>6251</v>
      </c>
      <c r="L1101" s="51" t="s">
        <v>823</v>
      </c>
      <c r="M1101" s="51" t="s">
        <v>824</v>
      </c>
      <c r="O1101" s="51" t="s">
        <v>6252</v>
      </c>
      <c r="P1101" s="51" t="s">
        <v>6253</v>
      </c>
      <c r="Q1101" s="52">
        <v>2700</v>
      </c>
      <c r="R1101" s="52">
        <v>2970</v>
      </c>
      <c r="S1101" s="51" t="s">
        <v>6254</v>
      </c>
      <c r="T1101" s="51" t="s">
        <v>127</v>
      </c>
      <c r="U1101" s="51" t="s">
        <v>390</v>
      </c>
      <c r="V1101" s="51" t="s">
        <v>82</v>
      </c>
      <c r="Y1101" s="49">
        <v>1100</v>
      </c>
    </row>
    <row r="1102" spans="1:25" x14ac:dyDescent="0.4">
      <c r="A1102" s="46" t="str">
        <f>VLOOKUP(F1102,M!$A$3:$B$32,2)</f>
        <v>法律・政治</v>
      </c>
      <c r="B1102" s="46" t="str">
        <f>IFERROR(IF(A1102="","",A1102&amp;COUNTIF(A$2:A1102,A1102)),"")</f>
        <v>法律・政治76</v>
      </c>
      <c r="C1102" s="51" t="s">
        <v>2513</v>
      </c>
      <c r="D1102" s="52">
        <v>1101</v>
      </c>
      <c r="F1102" s="51" t="s">
        <v>44</v>
      </c>
      <c r="G1102" s="51" t="s">
        <v>2549</v>
      </c>
      <c r="H1102" s="51" t="s">
        <v>1020</v>
      </c>
      <c r="K1102" s="51" t="s">
        <v>6255</v>
      </c>
      <c r="L1102" s="51" t="s">
        <v>551</v>
      </c>
      <c r="M1102" s="51" t="s">
        <v>552</v>
      </c>
      <c r="O1102" s="51" t="s">
        <v>6256</v>
      </c>
      <c r="P1102" s="51" t="s">
        <v>6257</v>
      </c>
      <c r="Q1102" s="52">
        <v>3800</v>
      </c>
      <c r="R1102" s="52">
        <v>4180</v>
      </c>
      <c r="S1102" s="51" t="s">
        <v>6258</v>
      </c>
      <c r="T1102" s="51" t="s">
        <v>127</v>
      </c>
      <c r="U1102" s="51" t="s">
        <v>235</v>
      </c>
      <c r="V1102" s="51" t="s">
        <v>82</v>
      </c>
      <c r="Y1102" s="49">
        <v>1101</v>
      </c>
    </row>
    <row r="1103" spans="1:25" x14ac:dyDescent="0.4">
      <c r="A1103" s="46" t="str">
        <f>VLOOKUP(F1103,M!$A$3:$B$32,2)</f>
        <v>法律・政治</v>
      </c>
      <c r="B1103" s="46" t="str">
        <f>IFERROR(IF(A1103="","",A1103&amp;COUNTIF(A$2:A1103,A1103)),"")</f>
        <v>法律・政治77</v>
      </c>
      <c r="C1103" s="51" t="s">
        <v>2513</v>
      </c>
      <c r="D1103" s="52">
        <v>1102</v>
      </c>
      <c r="F1103" s="51" t="s">
        <v>44</v>
      </c>
      <c r="G1103" s="51" t="s">
        <v>2549</v>
      </c>
      <c r="H1103" s="51" t="s">
        <v>1020</v>
      </c>
      <c r="K1103" s="51" t="s">
        <v>6259</v>
      </c>
      <c r="L1103" s="51" t="s">
        <v>551</v>
      </c>
      <c r="M1103" s="51" t="s">
        <v>552</v>
      </c>
      <c r="O1103" s="51" t="s">
        <v>6260</v>
      </c>
      <c r="P1103" s="51" t="s">
        <v>6261</v>
      </c>
      <c r="Q1103" s="52">
        <v>5500</v>
      </c>
      <c r="R1103" s="52">
        <v>6050</v>
      </c>
      <c r="S1103" s="51" t="s">
        <v>6262</v>
      </c>
      <c r="T1103" s="51" t="s">
        <v>127</v>
      </c>
      <c r="U1103" s="51" t="s">
        <v>1665</v>
      </c>
      <c r="V1103" s="51" t="s">
        <v>82</v>
      </c>
      <c r="Y1103" s="49">
        <v>1102</v>
      </c>
    </row>
    <row r="1104" spans="1:25" x14ac:dyDescent="0.4">
      <c r="A1104" s="46" t="str">
        <f>VLOOKUP(F1104,M!$A$3:$B$32,2)</f>
        <v>法律・政治</v>
      </c>
      <c r="B1104" s="46" t="str">
        <f>IFERROR(IF(A1104="","",A1104&amp;COUNTIF(A$2:A1104,A1104)),"")</f>
        <v>法律・政治78</v>
      </c>
      <c r="C1104" s="51" t="s">
        <v>2513</v>
      </c>
      <c r="D1104" s="52">
        <v>1103</v>
      </c>
      <c r="F1104" s="51" t="s">
        <v>44</v>
      </c>
      <c r="G1104" s="51" t="s">
        <v>2549</v>
      </c>
      <c r="H1104" s="51" t="s">
        <v>1020</v>
      </c>
      <c r="K1104" s="51" t="s">
        <v>1029</v>
      </c>
      <c r="L1104" s="51" t="s">
        <v>551</v>
      </c>
      <c r="M1104" s="51" t="s">
        <v>552</v>
      </c>
      <c r="O1104" s="51" t="s">
        <v>1030</v>
      </c>
      <c r="P1104" s="51" t="s">
        <v>1031</v>
      </c>
      <c r="Q1104" s="52">
        <v>3200</v>
      </c>
      <c r="R1104" s="52">
        <v>3520</v>
      </c>
      <c r="S1104" s="51" t="s">
        <v>1032</v>
      </c>
      <c r="T1104" s="51" t="s">
        <v>187</v>
      </c>
      <c r="U1104" s="51" t="s">
        <v>423</v>
      </c>
      <c r="V1104" s="51" t="s">
        <v>82</v>
      </c>
      <c r="Y1104" s="49">
        <v>1103</v>
      </c>
    </row>
    <row r="1105" spans="1:25" x14ac:dyDescent="0.4">
      <c r="A1105" s="46" t="str">
        <f>VLOOKUP(F1105,M!$A$3:$B$32,2)</f>
        <v>法律・政治</v>
      </c>
      <c r="B1105" s="46" t="str">
        <f>IFERROR(IF(A1105="","",A1105&amp;COUNTIF(A$2:A1105,A1105)),"")</f>
        <v>法律・政治79</v>
      </c>
      <c r="C1105" s="51" t="s">
        <v>2513</v>
      </c>
      <c r="D1105" s="52">
        <v>1104</v>
      </c>
      <c r="F1105" s="51" t="s">
        <v>44</v>
      </c>
      <c r="G1105" s="51" t="s">
        <v>2549</v>
      </c>
      <c r="H1105" s="51" t="s">
        <v>1020</v>
      </c>
      <c r="K1105" s="51" t="s">
        <v>1033</v>
      </c>
      <c r="L1105" s="51" t="s">
        <v>551</v>
      </c>
      <c r="M1105" s="51" t="s">
        <v>552</v>
      </c>
      <c r="O1105" s="51" t="s">
        <v>1034</v>
      </c>
      <c r="P1105" s="51" t="s">
        <v>1035</v>
      </c>
      <c r="Q1105" s="52">
        <v>5600</v>
      </c>
      <c r="R1105" s="52">
        <v>6160</v>
      </c>
      <c r="S1105" s="51" t="s">
        <v>1036</v>
      </c>
      <c r="T1105" s="51" t="s">
        <v>148</v>
      </c>
      <c r="U1105" s="51" t="s">
        <v>1037</v>
      </c>
      <c r="V1105" s="51" t="s">
        <v>82</v>
      </c>
      <c r="Y1105" s="49">
        <v>1104</v>
      </c>
    </row>
    <row r="1106" spans="1:25" x14ac:dyDescent="0.4">
      <c r="A1106" s="46" t="str">
        <f>VLOOKUP(F1106,M!$A$3:$B$32,2)</f>
        <v>法律・政治</v>
      </c>
      <c r="B1106" s="46" t="str">
        <f>IFERROR(IF(A1106="","",A1106&amp;COUNTIF(A$2:A1106,A1106)),"")</f>
        <v>法律・政治80</v>
      </c>
      <c r="C1106" s="51" t="s">
        <v>2513</v>
      </c>
      <c r="D1106" s="52">
        <v>1105</v>
      </c>
      <c r="F1106" s="51" t="s">
        <v>44</v>
      </c>
      <c r="G1106" s="51" t="s">
        <v>2549</v>
      </c>
      <c r="H1106" s="51" t="s">
        <v>1020</v>
      </c>
      <c r="K1106" s="51" t="s">
        <v>2567</v>
      </c>
      <c r="L1106" s="51" t="s">
        <v>551</v>
      </c>
      <c r="M1106" s="51" t="s">
        <v>552</v>
      </c>
      <c r="O1106" s="51" t="s">
        <v>2568</v>
      </c>
      <c r="P1106" s="51" t="s">
        <v>2569</v>
      </c>
      <c r="Q1106" s="52">
        <v>6800</v>
      </c>
      <c r="R1106" s="52">
        <v>7480</v>
      </c>
      <c r="S1106" s="51" t="s">
        <v>2570</v>
      </c>
      <c r="T1106" s="51" t="s">
        <v>2571</v>
      </c>
      <c r="U1106" s="51" t="s">
        <v>558</v>
      </c>
      <c r="V1106" s="51" t="s">
        <v>82</v>
      </c>
      <c r="Y1106" s="49">
        <v>1105</v>
      </c>
    </row>
    <row r="1107" spans="1:25" x14ac:dyDescent="0.4">
      <c r="A1107" s="46" t="str">
        <f>VLOOKUP(F1107,M!$A$3:$B$32,2)</f>
        <v>法律・政治</v>
      </c>
      <c r="B1107" s="46" t="str">
        <f>IFERROR(IF(A1107="","",A1107&amp;COUNTIF(A$2:A1107,A1107)),"")</f>
        <v>法律・政治81</v>
      </c>
      <c r="C1107" s="51" t="s">
        <v>2513</v>
      </c>
      <c r="D1107" s="52">
        <v>1106</v>
      </c>
      <c r="F1107" s="51" t="s">
        <v>44</v>
      </c>
      <c r="G1107" s="51" t="s">
        <v>2549</v>
      </c>
      <c r="H1107" s="51" t="s">
        <v>1020</v>
      </c>
      <c r="K1107" s="51" t="s">
        <v>2572</v>
      </c>
      <c r="L1107" s="51" t="s">
        <v>749</v>
      </c>
      <c r="M1107" s="51" t="s">
        <v>750</v>
      </c>
      <c r="O1107" s="51" t="s">
        <v>2573</v>
      </c>
      <c r="P1107" s="51" t="s">
        <v>2574</v>
      </c>
      <c r="Q1107" s="52">
        <v>3600</v>
      </c>
      <c r="R1107" s="52">
        <v>3960</v>
      </c>
      <c r="S1107" s="51" t="s">
        <v>2575</v>
      </c>
      <c r="T1107" s="51" t="s">
        <v>1695</v>
      </c>
      <c r="U1107" s="51" t="s">
        <v>2576</v>
      </c>
      <c r="Y1107" s="49">
        <v>1106</v>
      </c>
    </row>
    <row r="1108" spans="1:25" x14ac:dyDescent="0.4">
      <c r="A1108" s="46" t="str">
        <f>VLOOKUP(F1108,M!$A$3:$B$32,2)</f>
        <v>法律・政治</v>
      </c>
      <c r="B1108" s="46" t="str">
        <f>IFERROR(IF(A1108="","",A1108&amp;COUNTIF(A$2:A1108,A1108)),"")</f>
        <v>法律・政治82</v>
      </c>
      <c r="C1108" s="51" t="s">
        <v>2556</v>
      </c>
      <c r="D1108" s="52">
        <v>1107</v>
      </c>
      <c r="F1108" s="51" t="s">
        <v>44</v>
      </c>
      <c r="G1108" s="51" t="s">
        <v>2549</v>
      </c>
      <c r="H1108" s="51" t="s">
        <v>1020</v>
      </c>
      <c r="K1108" s="51" t="s">
        <v>1058</v>
      </c>
      <c r="L1108" s="51" t="s">
        <v>761</v>
      </c>
      <c r="M1108" s="51" t="s">
        <v>762</v>
      </c>
      <c r="O1108" s="51" t="s">
        <v>1059</v>
      </c>
      <c r="P1108" s="51" t="s">
        <v>1060</v>
      </c>
      <c r="Q1108" s="52">
        <v>6000</v>
      </c>
      <c r="R1108" s="52">
        <v>6600</v>
      </c>
      <c r="S1108" s="51" t="s">
        <v>1061</v>
      </c>
      <c r="T1108" s="51" t="s">
        <v>1062</v>
      </c>
      <c r="U1108" s="51" t="s">
        <v>1063</v>
      </c>
      <c r="V1108" s="51" t="s">
        <v>129</v>
      </c>
      <c r="Y1108" s="49">
        <v>1107</v>
      </c>
    </row>
    <row r="1109" spans="1:25" x14ac:dyDescent="0.4">
      <c r="A1109" s="46" t="str">
        <f>VLOOKUP(F1109,M!$A$3:$B$32,2)</f>
        <v>法律・政治</v>
      </c>
      <c r="B1109" s="46" t="str">
        <f>IFERROR(IF(A1109="","",A1109&amp;COUNTIF(A$2:A1109,A1109)),"")</f>
        <v>法律・政治83</v>
      </c>
      <c r="C1109" s="51" t="s">
        <v>2556</v>
      </c>
      <c r="D1109" s="52">
        <v>1108</v>
      </c>
      <c r="F1109" s="51" t="s">
        <v>44</v>
      </c>
      <c r="G1109" s="51" t="s">
        <v>2549</v>
      </c>
      <c r="H1109" s="51" t="s">
        <v>1020</v>
      </c>
      <c r="K1109" s="51" t="s">
        <v>1064</v>
      </c>
      <c r="L1109" s="51" t="s">
        <v>761</v>
      </c>
      <c r="M1109" s="51" t="s">
        <v>762</v>
      </c>
      <c r="O1109" s="51" t="s">
        <v>1065</v>
      </c>
      <c r="P1109" s="51" t="s">
        <v>1060</v>
      </c>
      <c r="Q1109" s="52">
        <v>8000</v>
      </c>
      <c r="R1109" s="52">
        <v>8800</v>
      </c>
      <c r="S1109" s="51" t="s">
        <v>1066</v>
      </c>
      <c r="T1109" s="51" t="s">
        <v>1067</v>
      </c>
      <c r="U1109" s="51" t="s">
        <v>1068</v>
      </c>
      <c r="V1109" s="51" t="s">
        <v>129</v>
      </c>
      <c r="Y1109" s="49">
        <v>1108</v>
      </c>
    </row>
    <row r="1110" spans="1:25" x14ac:dyDescent="0.4">
      <c r="A1110" s="46" t="str">
        <f>VLOOKUP(F1110,M!$A$3:$B$32,2)</f>
        <v>法律・政治</v>
      </c>
      <c r="B1110" s="46" t="str">
        <f>IFERROR(IF(A1110="","",A1110&amp;COUNTIF(A$2:A1110,A1110)),"")</f>
        <v>法律・政治84</v>
      </c>
      <c r="C1110" s="51" t="s">
        <v>2556</v>
      </c>
      <c r="D1110" s="52">
        <v>1109</v>
      </c>
      <c r="F1110" s="51" t="s">
        <v>44</v>
      </c>
      <c r="G1110" s="51" t="s">
        <v>2549</v>
      </c>
      <c r="H1110" s="51" t="s">
        <v>1020</v>
      </c>
      <c r="K1110" s="51" t="s">
        <v>1069</v>
      </c>
      <c r="L1110" s="51" t="s">
        <v>761</v>
      </c>
      <c r="M1110" s="51" t="s">
        <v>762</v>
      </c>
      <c r="O1110" s="51" t="s">
        <v>1070</v>
      </c>
      <c r="P1110" s="51" t="s">
        <v>1060</v>
      </c>
      <c r="Q1110" s="52">
        <v>8000</v>
      </c>
      <c r="R1110" s="52">
        <v>8800</v>
      </c>
      <c r="S1110" s="51" t="s">
        <v>1071</v>
      </c>
      <c r="T1110" s="51" t="s">
        <v>1072</v>
      </c>
      <c r="U1110" s="51" t="s">
        <v>1073</v>
      </c>
      <c r="V1110" s="51" t="s">
        <v>129</v>
      </c>
      <c r="Y1110" s="49">
        <v>1109</v>
      </c>
    </row>
    <row r="1111" spans="1:25" x14ac:dyDescent="0.4">
      <c r="A1111" s="46" t="str">
        <f>VLOOKUP(F1111,M!$A$3:$B$32,2)</f>
        <v>法律・政治</v>
      </c>
      <c r="B1111" s="46" t="str">
        <f>IFERROR(IF(A1111="","",A1111&amp;COUNTIF(A$2:A1111,A1111)),"")</f>
        <v>法律・政治85</v>
      </c>
      <c r="C1111" s="51" t="s">
        <v>2556</v>
      </c>
      <c r="D1111" s="52">
        <v>1110</v>
      </c>
      <c r="F1111" s="51" t="s">
        <v>44</v>
      </c>
      <c r="G1111" s="51" t="s">
        <v>2549</v>
      </c>
      <c r="H1111" s="51" t="s">
        <v>1020</v>
      </c>
      <c r="K1111" s="51" t="s">
        <v>1074</v>
      </c>
      <c r="L1111" s="51" t="s">
        <v>761</v>
      </c>
      <c r="M1111" s="51" t="s">
        <v>762</v>
      </c>
      <c r="O1111" s="51" t="s">
        <v>1075</v>
      </c>
      <c r="P1111" s="51" t="s">
        <v>1076</v>
      </c>
      <c r="Q1111" s="52">
        <v>6500</v>
      </c>
      <c r="R1111" s="52">
        <v>7150</v>
      </c>
      <c r="S1111" s="51" t="s">
        <v>1077</v>
      </c>
      <c r="T1111" s="51" t="s">
        <v>1046</v>
      </c>
      <c r="U1111" s="51" t="s">
        <v>1078</v>
      </c>
      <c r="V1111" s="51" t="s">
        <v>129</v>
      </c>
      <c r="Y1111" s="49">
        <v>1110</v>
      </c>
    </row>
    <row r="1112" spans="1:25" x14ac:dyDescent="0.4">
      <c r="A1112" s="46" t="str">
        <f>VLOOKUP(F1112,M!$A$3:$B$32,2)</f>
        <v>法律・政治</v>
      </c>
      <c r="B1112" s="46" t="str">
        <f>IFERROR(IF(A1112="","",A1112&amp;COUNTIF(A$2:A1112,A1112)),"")</f>
        <v>法律・政治86</v>
      </c>
      <c r="C1112" s="51" t="s">
        <v>2556</v>
      </c>
      <c r="D1112" s="52">
        <v>1111</v>
      </c>
      <c r="F1112" s="51" t="s">
        <v>44</v>
      </c>
      <c r="G1112" s="51" t="s">
        <v>2549</v>
      </c>
      <c r="H1112" s="51" t="s">
        <v>1020</v>
      </c>
      <c r="K1112" s="51" t="s">
        <v>1080</v>
      </c>
      <c r="L1112" s="51" t="s">
        <v>761</v>
      </c>
      <c r="M1112" s="51" t="s">
        <v>762</v>
      </c>
      <c r="O1112" s="51" t="s">
        <v>1081</v>
      </c>
      <c r="P1112" s="51" t="s">
        <v>1076</v>
      </c>
      <c r="Q1112" s="52">
        <v>9000</v>
      </c>
      <c r="R1112" s="52">
        <v>9900</v>
      </c>
      <c r="S1112" s="51" t="s">
        <v>1082</v>
      </c>
      <c r="T1112" s="51" t="s">
        <v>1051</v>
      </c>
      <c r="U1112" s="51" t="s">
        <v>1083</v>
      </c>
      <c r="V1112" s="51" t="s">
        <v>129</v>
      </c>
      <c r="Y1112" s="49">
        <v>1111</v>
      </c>
    </row>
    <row r="1113" spans="1:25" x14ac:dyDescent="0.4">
      <c r="A1113" s="46" t="str">
        <f>VLOOKUP(F1113,M!$A$3:$B$32,2)</f>
        <v>法律・政治</v>
      </c>
      <c r="B1113" s="46" t="str">
        <f>IFERROR(IF(A1113="","",A1113&amp;COUNTIF(A$2:A1113,A1113)),"")</f>
        <v>法律・政治87</v>
      </c>
      <c r="C1113" s="51" t="s">
        <v>2556</v>
      </c>
      <c r="D1113" s="52">
        <v>1112</v>
      </c>
      <c r="F1113" s="51" t="s">
        <v>44</v>
      </c>
      <c r="G1113" s="51" t="s">
        <v>2549</v>
      </c>
      <c r="H1113" s="51" t="s">
        <v>1020</v>
      </c>
      <c r="K1113" s="51" t="s">
        <v>1084</v>
      </c>
      <c r="L1113" s="51" t="s">
        <v>761</v>
      </c>
      <c r="M1113" s="51" t="s">
        <v>762</v>
      </c>
      <c r="O1113" s="51" t="s">
        <v>1085</v>
      </c>
      <c r="P1113" s="51" t="s">
        <v>1076</v>
      </c>
      <c r="Q1113" s="52">
        <v>6500</v>
      </c>
      <c r="R1113" s="52">
        <v>7150</v>
      </c>
      <c r="S1113" s="51" t="s">
        <v>1086</v>
      </c>
      <c r="T1113" s="51" t="s">
        <v>1087</v>
      </c>
      <c r="U1113" s="51" t="s">
        <v>1088</v>
      </c>
      <c r="V1113" s="51" t="s">
        <v>129</v>
      </c>
      <c r="Y1113" s="49">
        <v>1112</v>
      </c>
    </row>
    <row r="1114" spans="1:25" x14ac:dyDescent="0.4">
      <c r="A1114" s="46" t="str">
        <f>VLOOKUP(F1114,M!$A$3:$B$32,2)</f>
        <v>法律・政治</v>
      </c>
      <c r="B1114" s="46" t="str">
        <f>IFERROR(IF(A1114="","",A1114&amp;COUNTIF(A$2:A1114,A1114)),"")</f>
        <v>法律・政治88</v>
      </c>
      <c r="C1114" s="51" t="s">
        <v>2595</v>
      </c>
      <c r="D1114" s="52">
        <v>1113</v>
      </c>
      <c r="F1114" s="51" t="s">
        <v>44</v>
      </c>
      <c r="G1114" s="51" t="s">
        <v>2549</v>
      </c>
      <c r="H1114" s="51" t="s">
        <v>1020</v>
      </c>
      <c r="K1114" s="51" t="s">
        <v>6263</v>
      </c>
      <c r="L1114" s="51" t="s">
        <v>761</v>
      </c>
      <c r="M1114" s="51" t="s">
        <v>762</v>
      </c>
      <c r="O1114" s="51" t="s">
        <v>6264</v>
      </c>
      <c r="P1114" s="51" t="s">
        <v>1076</v>
      </c>
      <c r="Q1114" s="52">
        <v>7000</v>
      </c>
      <c r="R1114" s="52">
        <v>7700</v>
      </c>
      <c r="S1114" s="51" t="s">
        <v>6265</v>
      </c>
      <c r="T1114" s="51" t="s">
        <v>110</v>
      </c>
      <c r="U1114" s="51" t="s">
        <v>1088</v>
      </c>
      <c r="V1114" s="51" t="s">
        <v>129</v>
      </c>
      <c r="Y1114" s="49">
        <v>1113</v>
      </c>
    </row>
    <row r="1115" spans="1:25" x14ac:dyDescent="0.4">
      <c r="A1115" s="46" t="str">
        <f>VLOOKUP(F1115,M!$A$3:$B$32,2)</f>
        <v>法律・政治</v>
      </c>
      <c r="B1115" s="46" t="str">
        <f>IFERROR(IF(A1115="","",A1115&amp;COUNTIF(A$2:A1115,A1115)),"")</f>
        <v>法律・政治89</v>
      </c>
      <c r="C1115" s="51" t="s">
        <v>2595</v>
      </c>
      <c r="D1115" s="52">
        <v>1114</v>
      </c>
      <c r="F1115" s="51" t="s">
        <v>44</v>
      </c>
      <c r="G1115" s="51" t="s">
        <v>2549</v>
      </c>
      <c r="H1115" s="51" t="s">
        <v>1020</v>
      </c>
      <c r="K1115" s="51" t="s">
        <v>6266</v>
      </c>
      <c r="L1115" s="51" t="s">
        <v>761</v>
      </c>
      <c r="M1115" s="51" t="s">
        <v>762</v>
      </c>
      <c r="O1115" s="51" t="s">
        <v>6267</v>
      </c>
      <c r="P1115" s="51" t="s">
        <v>1076</v>
      </c>
      <c r="Q1115" s="52">
        <v>6500</v>
      </c>
      <c r="R1115" s="52">
        <v>7150</v>
      </c>
      <c r="S1115" s="51" t="s">
        <v>6268</v>
      </c>
      <c r="T1115" s="51" t="s">
        <v>224</v>
      </c>
      <c r="U1115" s="51" t="s">
        <v>4947</v>
      </c>
      <c r="V1115" s="51" t="s">
        <v>129</v>
      </c>
      <c r="Y1115" s="49">
        <v>1114</v>
      </c>
    </row>
    <row r="1116" spans="1:25" x14ac:dyDescent="0.4">
      <c r="A1116" s="46" t="str">
        <f>VLOOKUP(F1116,M!$A$3:$B$32,2)</f>
        <v>法律・政治</v>
      </c>
      <c r="B1116" s="46" t="str">
        <f>IFERROR(IF(A1116="","",A1116&amp;COUNTIF(A$2:A1116,A1116)),"")</f>
        <v>法律・政治90</v>
      </c>
      <c r="C1116" s="51" t="s">
        <v>2556</v>
      </c>
      <c r="D1116" s="52">
        <v>1115</v>
      </c>
      <c r="F1116" s="51" t="s">
        <v>44</v>
      </c>
      <c r="G1116" s="51" t="s">
        <v>2549</v>
      </c>
      <c r="H1116" s="51" t="s">
        <v>1020</v>
      </c>
      <c r="K1116" s="51" t="s">
        <v>1089</v>
      </c>
      <c r="L1116" s="51" t="s">
        <v>761</v>
      </c>
      <c r="M1116" s="51" t="s">
        <v>762</v>
      </c>
      <c r="O1116" s="51" t="s">
        <v>1090</v>
      </c>
      <c r="P1116" s="51" t="s">
        <v>1091</v>
      </c>
      <c r="Q1116" s="52">
        <v>4000</v>
      </c>
      <c r="R1116" s="52">
        <v>4400</v>
      </c>
      <c r="S1116" s="51" t="s">
        <v>1092</v>
      </c>
      <c r="T1116" s="51" t="s">
        <v>1093</v>
      </c>
      <c r="U1116" s="51" t="s">
        <v>1094</v>
      </c>
      <c r="V1116" s="51" t="s">
        <v>129</v>
      </c>
      <c r="Y1116" s="49">
        <v>1115</v>
      </c>
    </row>
    <row r="1117" spans="1:25" x14ac:dyDescent="0.4">
      <c r="A1117" s="46" t="str">
        <f>VLOOKUP(F1117,M!$A$3:$B$32,2)</f>
        <v>法律・政治</v>
      </c>
      <c r="B1117" s="46" t="str">
        <f>IFERROR(IF(A1117="","",A1117&amp;COUNTIF(A$2:A1117,A1117)),"")</f>
        <v>法律・政治91</v>
      </c>
      <c r="C1117" s="51" t="s">
        <v>2556</v>
      </c>
      <c r="D1117" s="52">
        <v>1116</v>
      </c>
      <c r="F1117" s="51" t="s">
        <v>44</v>
      </c>
      <c r="G1117" s="51" t="s">
        <v>2549</v>
      </c>
      <c r="H1117" s="51" t="s">
        <v>1020</v>
      </c>
      <c r="K1117" s="51" t="s">
        <v>1095</v>
      </c>
      <c r="L1117" s="51" t="s">
        <v>761</v>
      </c>
      <c r="M1117" s="51" t="s">
        <v>762</v>
      </c>
      <c r="O1117" s="51" t="s">
        <v>1096</v>
      </c>
      <c r="P1117" s="51" t="s">
        <v>1097</v>
      </c>
      <c r="Q1117" s="52">
        <v>4000</v>
      </c>
      <c r="R1117" s="52">
        <v>4400</v>
      </c>
      <c r="S1117" s="51" t="s">
        <v>1098</v>
      </c>
      <c r="T1117" s="51" t="s">
        <v>1087</v>
      </c>
      <c r="U1117" s="51" t="s">
        <v>1099</v>
      </c>
      <c r="V1117" s="51" t="s">
        <v>129</v>
      </c>
      <c r="Y1117" s="49">
        <v>1116</v>
      </c>
    </row>
    <row r="1118" spans="1:25" x14ac:dyDescent="0.4">
      <c r="A1118" s="46" t="str">
        <f>VLOOKUP(F1118,M!$A$3:$B$32,2)</f>
        <v>法律・政治</v>
      </c>
      <c r="B1118" s="46" t="str">
        <f>IFERROR(IF(A1118="","",A1118&amp;COUNTIF(A$2:A1118,A1118)),"")</f>
        <v>法律・政治92</v>
      </c>
      <c r="C1118" s="51" t="s">
        <v>2556</v>
      </c>
      <c r="D1118" s="52">
        <v>1117</v>
      </c>
      <c r="F1118" s="51" t="s">
        <v>44</v>
      </c>
      <c r="G1118" s="51" t="s">
        <v>2549</v>
      </c>
      <c r="H1118" s="51" t="s">
        <v>1020</v>
      </c>
      <c r="K1118" s="51" t="s">
        <v>1100</v>
      </c>
      <c r="L1118" s="51" t="s">
        <v>761</v>
      </c>
      <c r="M1118" s="51" t="s">
        <v>762</v>
      </c>
      <c r="O1118" s="51" t="s">
        <v>1101</v>
      </c>
      <c r="P1118" s="51" t="s">
        <v>1102</v>
      </c>
      <c r="Q1118" s="52">
        <v>4000</v>
      </c>
      <c r="R1118" s="52">
        <v>4400</v>
      </c>
      <c r="S1118" s="51" t="s">
        <v>1103</v>
      </c>
      <c r="T1118" s="51" t="s">
        <v>1056</v>
      </c>
      <c r="U1118" s="51" t="s">
        <v>1104</v>
      </c>
      <c r="V1118" s="51" t="s">
        <v>129</v>
      </c>
      <c r="Y1118" s="49">
        <v>1117</v>
      </c>
    </row>
    <row r="1119" spans="1:25" x14ac:dyDescent="0.4">
      <c r="A1119" s="46" t="str">
        <f>VLOOKUP(F1119,M!$A$3:$B$32,2)</f>
        <v>法律・政治</v>
      </c>
      <c r="B1119" s="46" t="str">
        <f>IFERROR(IF(A1119="","",A1119&amp;COUNTIF(A$2:A1119,A1119)),"")</f>
        <v>法律・政治93</v>
      </c>
      <c r="C1119" s="51" t="s">
        <v>2595</v>
      </c>
      <c r="D1119" s="52">
        <v>1118</v>
      </c>
      <c r="F1119" s="51" t="s">
        <v>44</v>
      </c>
      <c r="G1119" s="51" t="s">
        <v>2549</v>
      </c>
      <c r="H1119" s="51" t="s">
        <v>1020</v>
      </c>
      <c r="K1119" s="51" t="s">
        <v>6269</v>
      </c>
      <c r="L1119" s="51" t="s">
        <v>761</v>
      </c>
      <c r="M1119" s="51" t="s">
        <v>762</v>
      </c>
      <c r="O1119" s="51" t="s">
        <v>6270</v>
      </c>
      <c r="P1119" s="51" t="s">
        <v>6271</v>
      </c>
      <c r="Q1119" s="52">
        <v>4000</v>
      </c>
      <c r="R1119" s="52">
        <v>4400</v>
      </c>
      <c r="S1119" s="51" t="s">
        <v>6272</v>
      </c>
      <c r="T1119" s="51" t="s">
        <v>110</v>
      </c>
      <c r="U1119" s="51" t="s">
        <v>6273</v>
      </c>
      <c r="V1119" s="51" t="s">
        <v>129</v>
      </c>
      <c r="Y1119" s="49">
        <v>1118</v>
      </c>
    </row>
    <row r="1120" spans="1:25" x14ac:dyDescent="0.4">
      <c r="A1120" s="46" t="str">
        <f>VLOOKUP(F1120,M!$A$3:$B$32,2)</f>
        <v>法律・政治</v>
      </c>
      <c r="B1120" s="46" t="str">
        <f>IFERROR(IF(A1120="","",A1120&amp;COUNTIF(A$2:A1120,A1120)),"")</f>
        <v>法律・政治94</v>
      </c>
      <c r="C1120" s="51" t="s">
        <v>2595</v>
      </c>
      <c r="D1120" s="52">
        <v>1119</v>
      </c>
      <c r="F1120" s="51" t="s">
        <v>44</v>
      </c>
      <c r="G1120" s="51" t="s">
        <v>2549</v>
      </c>
      <c r="H1120" s="51" t="s">
        <v>1020</v>
      </c>
      <c r="K1120" s="51" t="s">
        <v>6274</v>
      </c>
      <c r="L1120" s="51" t="s">
        <v>761</v>
      </c>
      <c r="M1120" s="51" t="s">
        <v>762</v>
      </c>
      <c r="O1120" s="51" t="s">
        <v>6275</v>
      </c>
      <c r="P1120" s="51" t="s">
        <v>6276</v>
      </c>
      <c r="Q1120" s="52">
        <v>4000</v>
      </c>
      <c r="R1120" s="52">
        <v>4400</v>
      </c>
      <c r="S1120" s="51" t="s">
        <v>6277</v>
      </c>
      <c r="T1120" s="51" t="s">
        <v>224</v>
      </c>
      <c r="U1120" s="51" t="s">
        <v>6278</v>
      </c>
      <c r="V1120" s="51" t="s">
        <v>129</v>
      </c>
      <c r="Y1120" s="49">
        <v>1119</v>
      </c>
    </row>
    <row r="1121" spans="1:25" x14ac:dyDescent="0.4">
      <c r="A1121" s="46" t="str">
        <f>VLOOKUP(F1121,M!$A$3:$B$32,2)</f>
        <v>法律・政治</v>
      </c>
      <c r="B1121" s="46" t="str">
        <f>IFERROR(IF(A1121="","",A1121&amp;COUNTIF(A$2:A1121,A1121)),"")</f>
        <v>法律・政治95</v>
      </c>
      <c r="C1121" s="51" t="s">
        <v>2556</v>
      </c>
      <c r="D1121" s="52">
        <v>1120</v>
      </c>
      <c r="F1121" s="51" t="s">
        <v>44</v>
      </c>
      <c r="G1121" s="51" t="s">
        <v>2549</v>
      </c>
      <c r="H1121" s="51" t="s">
        <v>1020</v>
      </c>
      <c r="K1121" s="51" t="s">
        <v>2577</v>
      </c>
      <c r="L1121" s="51" t="s">
        <v>761</v>
      </c>
      <c r="M1121" s="51" t="s">
        <v>762</v>
      </c>
      <c r="O1121" s="51" t="s">
        <v>2578</v>
      </c>
      <c r="P1121" s="51" t="s">
        <v>1040</v>
      </c>
      <c r="Q1121" s="52">
        <v>5300</v>
      </c>
      <c r="R1121" s="52">
        <v>5830</v>
      </c>
      <c r="S1121" s="51" t="s">
        <v>2579</v>
      </c>
      <c r="T1121" s="51" t="s">
        <v>2580</v>
      </c>
      <c r="U1121" s="51" t="s">
        <v>2581</v>
      </c>
      <c r="V1121" s="51" t="s">
        <v>129</v>
      </c>
      <c r="Y1121" s="49">
        <v>1120</v>
      </c>
    </row>
    <row r="1122" spans="1:25" x14ac:dyDescent="0.4">
      <c r="A1122" s="46" t="str">
        <f>VLOOKUP(F1122,M!$A$3:$B$32,2)</f>
        <v>法律・政治</v>
      </c>
      <c r="B1122" s="46" t="str">
        <f>IFERROR(IF(A1122="","",A1122&amp;COUNTIF(A$2:A1122,A1122)),"")</f>
        <v>法律・政治96</v>
      </c>
      <c r="C1122" s="51" t="s">
        <v>2556</v>
      </c>
      <c r="D1122" s="52">
        <v>1121</v>
      </c>
      <c r="F1122" s="51" t="s">
        <v>44</v>
      </c>
      <c r="G1122" s="51" t="s">
        <v>2549</v>
      </c>
      <c r="H1122" s="51" t="s">
        <v>1020</v>
      </c>
      <c r="K1122" s="51" t="s">
        <v>2582</v>
      </c>
      <c r="L1122" s="51" t="s">
        <v>761</v>
      </c>
      <c r="M1122" s="51" t="s">
        <v>762</v>
      </c>
      <c r="O1122" s="51" t="s">
        <v>2583</v>
      </c>
      <c r="P1122" s="51" t="s">
        <v>1040</v>
      </c>
      <c r="Q1122" s="52">
        <v>4300</v>
      </c>
      <c r="R1122" s="52">
        <v>4730</v>
      </c>
      <c r="S1122" s="51" t="s">
        <v>2584</v>
      </c>
      <c r="T1122" s="51" t="s">
        <v>2580</v>
      </c>
      <c r="U1122" s="51" t="s">
        <v>1078</v>
      </c>
      <c r="V1122" s="51" t="s">
        <v>129</v>
      </c>
      <c r="Y1122" s="49">
        <v>1121</v>
      </c>
    </row>
    <row r="1123" spans="1:25" x14ac:dyDescent="0.4">
      <c r="A1123" s="46" t="str">
        <f>VLOOKUP(F1123,M!$A$3:$B$32,2)</f>
        <v>法律・政治</v>
      </c>
      <c r="B1123" s="46" t="str">
        <f>IFERROR(IF(A1123="","",A1123&amp;COUNTIF(A$2:A1123,A1123)),"")</f>
        <v>法律・政治97</v>
      </c>
      <c r="C1123" s="51" t="s">
        <v>2556</v>
      </c>
      <c r="D1123" s="52">
        <v>1122</v>
      </c>
      <c r="F1123" s="51" t="s">
        <v>44</v>
      </c>
      <c r="G1123" s="51" t="s">
        <v>2549</v>
      </c>
      <c r="H1123" s="51" t="s">
        <v>1020</v>
      </c>
      <c r="K1123" s="51" t="s">
        <v>2585</v>
      </c>
      <c r="L1123" s="51" t="s">
        <v>761</v>
      </c>
      <c r="M1123" s="51" t="s">
        <v>762</v>
      </c>
      <c r="O1123" s="51" t="s">
        <v>2586</v>
      </c>
      <c r="P1123" s="51" t="s">
        <v>1040</v>
      </c>
      <c r="Q1123" s="52">
        <v>5000</v>
      </c>
      <c r="R1123" s="52">
        <v>5500</v>
      </c>
      <c r="S1123" s="51" t="s">
        <v>2587</v>
      </c>
      <c r="T1123" s="51" t="s">
        <v>2588</v>
      </c>
      <c r="U1123" s="51" t="s">
        <v>2589</v>
      </c>
      <c r="V1123" s="51" t="s">
        <v>129</v>
      </c>
      <c r="Y1123" s="49">
        <v>1122</v>
      </c>
    </row>
    <row r="1124" spans="1:25" x14ac:dyDescent="0.4">
      <c r="A1124" s="46" t="str">
        <f>VLOOKUP(F1124,M!$A$3:$B$32,2)</f>
        <v>法律・政治</v>
      </c>
      <c r="B1124" s="46" t="str">
        <f>IFERROR(IF(A1124="","",A1124&amp;COUNTIF(A$2:A1124,A1124)),"")</f>
        <v>法律・政治98</v>
      </c>
      <c r="C1124" s="51" t="s">
        <v>2556</v>
      </c>
      <c r="D1124" s="52">
        <v>1123</v>
      </c>
      <c r="F1124" s="51" t="s">
        <v>44</v>
      </c>
      <c r="G1124" s="51" t="s">
        <v>2549</v>
      </c>
      <c r="H1124" s="51" t="s">
        <v>1020</v>
      </c>
      <c r="K1124" s="51" t="s">
        <v>2590</v>
      </c>
      <c r="L1124" s="51" t="s">
        <v>761</v>
      </c>
      <c r="M1124" s="51" t="s">
        <v>762</v>
      </c>
      <c r="O1124" s="51" t="s">
        <v>2591</v>
      </c>
      <c r="P1124" s="51" t="s">
        <v>1040</v>
      </c>
      <c r="Q1124" s="52">
        <v>4800</v>
      </c>
      <c r="R1124" s="52">
        <v>5280</v>
      </c>
      <c r="S1124" s="51" t="s">
        <v>2592</v>
      </c>
      <c r="T1124" s="51" t="s">
        <v>2593</v>
      </c>
      <c r="U1124" s="51" t="s">
        <v>2594</v>
      </c>
      <c r="V1124" s="51" t="s">
        <v>129</v>
      </c>
      <c r="Y1124" s="49">
        <v>1123</v>
      </c>
    </row>
    <row r="1125" spans="1:25" x14ac:dyDescent="0.4">
      <c r="A1125" s="46" t="str">
        <f>VLOOKUP(F1125,M!$A$3:$B$32,2)</f>
        <v>法律・政治</v>
      </c>
      <c r="B1125" s="46" t="str">
        <f>IFERROR(IF(A1125="","",A1125&amp;COUNTIF(A$2:A1125,A1125)),"")</f>
        <v>法律・政治99</v>
      </c>
      <c r="C1125" s="51" t="s">
        <v>2556</v>
      </c>
      <c r="D1125" s="52">
        <v>1124</v>
      </c>
      <c r="F1125" s="51" t="s">
        <v>44</v>
      </c>
      <c r="G1125" s="51" t="s">
        <v>2549</v>
      </c>
      <c r="H1125" s="51" t="s">
        <v>1020</v>
      </c>
      <c r="K1125" s="51" t="s">
        <v>2596</v>
      </c>
      <c r="L1125" s="51" t="s">
        <v>761</v>
      </c>
      <c r="M1125" s="51" t="s">
        <v>762</v>
      </c>
      <c r="O1125" s="51" t="s">
        <v>2597</v>
      </c>
      <c r="P1125" s="51" t="s">
        <v>1040</v>
      </c>
      <c r="Q1125" s="52">
        <v>4600</v>
      </c>
      <c r="R1125" s="52">
        <v>5060</v>
      </c>
      <c r="S1125" s="51" t="s">
        <v>2598</v>
      </c>
      <c r="T1125" s="51" t="s">
        <v>2599</v>
      </c>
      <c r="U1125" s="51" t="s">
        <v>2600</v>
      </c>
      <c r="V1125" s="51" t="s">
        <v>129</v>
      </c>
      <c r="Y1125" s="49">
        <v>1124</v>
      </c>
    </row>
    <row r="1126" spans="1:25" x14ac:dyDescent="0.4">
      <c r="A1126" s="46" t="str">
        <f>VLOOKUP(F1126,M!$A$3:$B$32,2)</f>
        <v>法律・政治</v>
      </c>
      <c r="B1126" s="46" t="str">
        <f>IFERROR(IF(A1126="","",A1126&amp;COUNTIF(A$2:A1126,A1126)),"")</f>
        <v>法律・政治100</v>
      </c>
      <c r="C1126" s="51" t="s">
        <v>2556</v>
      </c>
      <c r="D1126" s="52">
        <v>1125</v>
      </c>
      <c r="F1126" s="51" t="s">
        <v>44</v>
      </c>
      <c r="G1126" s="51" t="s">
        <v>2549</v>
      </c>
      <c r="H1126" s="51" t="s">
        <v>1020</v>
      </c>
      <c r="K1126" s="51" t="s">
        <v>2601</v>
      </c>
      <c r="L1126" s="51" t="s">
        <v>761</v>
      </c>
      <c r="M1126" s="51" t="s">
        <v>762</v>
      </c>
      <c r="O1126" s="51" t="s">
        <v>2602</v>
      </c>
      <c r="P1126" s="51" t="s">
        <v>1040</v>
      </c>
      <c r="Q1126" s="52">
        <v>7000</v>
      </c>
      <c r="R1126" s="52">
        <v>7700</v>
      </c>
      <c r="S1126" s="51" t="s">
        <v>2603</v>
      </c>
      <c r="T1126" s="51" t="s">
        <v>2604</v>
      </c>
      <c r="U1126" s="51" t="s">
        <v>2605</v>
      </c>
      <c r="V1126" s="51" t="s">
        <v>129</v>
      </c>
      <c r="Y1126" s="49">
        <v>1125</v>
      </c>
    </row>
    <row r="1127" spans="1:25" x14ac:dyDescent="0.4">
      <c r="A1127" s="46" t="str">
        <f>VLOOKUP(F1127,M!$A$3:$B$32,2)</f>
        <v>法律・政治</v>
      </c>
      <c r="B1127" s="46" t="str">
        <f>IFERROR(IF(A1127="","",A1127&amp;COUNTIF(A$2:A1127,A1127)),"")</f>
        <v>法律・政治101</v>
      </c>
      <c r="C1127" s="51" t="s">
        <v>2556</v>
      </c>
      <c r="D1127" s="52">
        <v>1126</v>
      </c>
      <c r="F1127" s="51" t="s">
        <v>44</v>
      </c>
      <c r="G1127" s="51" t="s">
        <v>2549</v>
      </c>
      <c r="H1127" s="51" t="s">
        <v>1020</v>
      </c>
      <c r="K1127" s="51" t="s">
        <v>2606</v>
      </c>
      <c r="L1127" s="51" t="s">
        <v>761</v>
      </c>
      <c r="M1127" s="51" t="s">
        <v>762</v>
      </c>
      <c r="O1127" s="51" t="s">
        <v>2607</v>
      </c>
      <c r="P1127" s="51" t="s">
        <v>1040</v>
      </c>
      <c r="Q1127" s="52">
        <v>5600</v>
      </c>
      <c r="R1127" s="52">
        <v>6160</v>
      </c>
      <c r="S1127" s="51" t="s">
        <v>2608</v>
      </c>
      <c r="T1127" s="51" t="s">
        <v>2609</v>
      </c>
      <c r="U1127" s="51" t="s">
        <v>2610</v>
      </c>
      <c r="V1127" s="51" t="s">
        <v>129</v>
      </c>
      <c r="Y1127" s="49">
        <v>1126</v>
      </c>
    </row>
    <row r="1128" spans="1:25" x14ac:dyDescent="0.4">
      <c r="A1128" s="46" t="str">
        <f>VLOOKUP(F1128,M!$A$3:$B$32,2)</f>
        <v>法律・政治</v>
      </c>
      <c r="B1128" s="46" t="str">
        <f>IFERROR(IF(A1128="","",A1128&amp;COUNTIF(A$2:A1128,A1128)),"")</f>
        <v>法律・政治102</v>
      </c>
      <c r="C1128" s="51" t="s">
        <v>2595</v>
      </c>
      <c r="D1128" s="52">
        <v>1127</v>
      </c>
      <c r="F1128" s="51" t="s">
        <v>44</v>
      </c>
      <c r="G1128" s="51" t="s">
        <v>2549</v>
      </c>
      <c r="H1128" s="51" t="s">
        <v>1020</v>
      </c>
      <c r="K1128" s="51" t="s">
        <v>2611</v>
      </c>
      <c r="L1128" s="51" t="s">
        <v>761</v>
      </c>
      <c r="M1128" s="51" t="s">
        <v>762</v>
      </c>
      <c r="O1128" s="51" t="s">
        <v>2612</v>
      </c>
      <c r="P1128" s="51" t="s">
        <v>1040</v>
      </c>
      <c r="Q1128" s="52">
        <v>5800</v>
      </c>
      <c r="R1128" s="52">
        <v>6380</v>
      </c>
      <c r="S1128" s="51" t="s">
        <v>2613</v>
      </c>
      <c r="T1128" s="51" t="s">
        <v>2614</v>
      </c>
      <c r="U1128" s="51" t="s">
        <v>2615</v>
      </c>
      <c r="V1128" s="51" t="s">
        <v>129</v>
      </c>
      <c r="Y1128" s="49">
        <v>1127</v>
      </c>
    </row>
    <row r="1129" spans="1:25" x14ac:dyDescent="0.4">
      <c r="A1129" s="46" t="str">
        <f>VLOOKUP(F1129,M!$A$3:$B$32,2)</f>
        <v>法律・政治</v>
      </c>
      <c r="B1129" s="46" t="str">
        <f>IFERROR(IF(A1129="","",A1129&amp;COUNTIF(A$2:A1129,A1129)),"")</f>
        <v>法律・政治103</v>
      </c>
      <c r="C1129" s="51" t="s">
        <v>2595</v>
      </c>
      <c r="D1129" s="52">
        <v>1128</v>
      </c>
      <c r="F1129" s="51" t="s">
        <v>44</v>
      </c>
      <c r="G1129" s="51" t="s">
        <v>2549</v>
      </c>
      <c r="H1129" s="51" t="s">
        <v>1020</v>
      </c>
      <c r="K1129" s="51" t="s">
        <v>2616</v>
      </c>
      <c r="L1129" s="51" t="s">
        <v>761</v>
      </c>
      <c r="M1129" s="51" t="s">
        <v>762</v>
      </c>
      <c r="O1129" s="51" t="s">
        <v>2617</v>
      </c>
      <c r="P1129" s="51" t="s">
        <v>1040</v>
      </c>
      <c r="Q1129" s="52">
        <v>4000</v>
      </c>
      <c r="R1129" s="52">
        <v>4400</v>
      </c>
      <c r="S1129" s="51" t="s">
        <v>2618</v>
      </c>
      <c r="T1129" s="51" t="s">
        <v>2619</v>
      </c>
      <c r="U1129" s="51" t="s">
        <v>2600</v>
      </c>
      <c r="V1129" s="51" t="s">
        <v>129</v>
      </c>
      <c r="Y1129" s="49">
        <v>1128</v>
      </c>
    </row>
    <row r="1130" spans="1:25" x14ac:dyDescent="0.4">
      <c r="A1130" s="46" t="str">
        <f>VLOOKUP(F1130,M!$A$3:$B$32,2)</f>
        <v>法律・政治</v>
      </c>
      <c r="B1130" s="46" t="str">
        <f>IFERROR(IF(A1130="","",A1130&amp;COUNTIF(A$2:A1130,A1130)),"")</f>
        <v>法律・政治104</v>
      </c>
      <c r="C1130" s="51" t="s">
        <v>2513</v>
      </c>
      <c r="D1130" s="52">
        <v>1129</v>
      </c>
      <c r="F1130" s="51" t="s">
        <v>44</v>
      </c>
      <c r="G1130" s="51" t="s">
        <v>2549</v>
      </c>
      <c r="H1130" s="51" t="s">
        <v>1020</v>
      </c>
      <c r="K1130" s="51" t="s">
        <v>1038</v>
      </c>
      <c r="L1130" s="51" t="s">
        <v>761</v>
      </c>
      <c r="M1130" s="51" t="s">
        <v>762</v>
      </c>
      <c r="O1130" s="51" t="s">
        <v>1039</v>
      </c>
      <c r="P1130" s="51" t="s">
        <v>1040</v>
      </c>
      <c r="Q1130" s="52">
        <v>6000</v>
      </c>
      <c r="R1130" s="52">
        <v>6600</v>
      </c>
      <c r="S1130" s="51" t="s">
        <v>1041</v>
      </c>
      <c r="T1130" s="51" t="s">
        <v>763</v>
      </c>
      <c r="U1130" s="51" t="s">
        <v>1042</v>
      </c>
      <c r="V1130" s="51" t="s">
        <v>129</v>
      </c>
      <c r="Y1130" s="49">
        <v>1129</v>
      </c>
    </row>
    <row r="1131" spans="1:25" x14ac:dyDescent="0.4">
      <c r="A1131" s="46" t="str">
        <f>VLOOKUP(F1131,M!$A$3:$B$32,2)</f>
        <v>法律・政治</v>
      </c>
      <c r="B1131" s="46" t="str">
        <f>IFERROR(IF(A1131="","",A1131&amp;COUNTIF(A$2:A1131,A1131)),"")</f>
        <v>法律・政治105</v>
      </c>
      <c r="C1131" s="51" t="s">
        <v>2513</v>
      </c>
      <c r="D1131" s="52">
        <v>1130</v>
      </c>
      <c r="F1131" s="51" t="s">
        <v>44</v>
      </c>
      <c r="G1131" s="51" t="s">
        <v>2549</v>
      </c>
      <c r="H1131" s="51" t="s">
        <v>1020</v>
      </c>
      <c r="K1131" s="51" t="s">
        <v>1043</v>
      </c>
      <c r="L1131" s="51" t="s">
        <v>761</v>
      </c>
      <c r="M1131" s="51" t="s">
        <v>762</v>
      </c>
      <c r="O1131" s="51" t="s">
        <v>1044</v>
      </c>
      <c r="P1131" s="51" t="s">
        <v>1040</v>
      </c>
      <c r="Q1131" s="52">
        <v>7500</v>
      </c>
      <c r="R1131" s="52">
        <v>8250</v>
      </c>
      <c r="S1131" s="51" t="s">
        <v>1045</v>
      </c>
      <c r="T1131" s="51" t="s">
        <v>1046</v>
      </c>
      <c r="U1131" s="51" t="s">
        <v>1047</v>
      </c>
      <c r="V1131" s="51" t="s">
        <v>129</v>
      </c>
      <c r="Y1131" s="49">
        <v>1130</v>
      </c>
    </row>
    <row r="1132" spans="1:25" x14ac:dyDescent="0.4">
      <c r="A1132" s="46" t="str">
        <f>VLOOKUP(F1132,M!$A$3:$B$32,2)</f>
        <v>法律・政治</v>
      </c>
      <c r="B1132" s="46" t="str">
        <f>IFERROR(IF(A1132="","",A1132&amp;COUNTIF(A$2:A1132,A1132)),"")</f>
        <v>法律・政治106</v>
      </c>
      <c r="C1132" s="51" t="s">
        <v>2513</v>
      </c>
      <c r="D1132" s="52">
        <v>1131</v>
      </c>
      <c r="F1132" s="51" t="s">
        <v>44</v>
      </c>
      <c r="G1132" s="51" t="s">
        <v>2549</v>
      </c>
      <c r="H1132" s="51" t="s">
        <v>1020</v>
      </c>
      <c r="K1132" s="51" t="s">
        <v>1048</v>
      </c>
      <c r="L1132" s="51" t="s">
        <v>761</v>
      </c>
      <c r="M1132" s="51" t="s">
        <v>762</v>
      </c>
      <c r="O1132" s="51" t="s">
        <v>1049</v>
      </c>
      <c r="P1132" s="51" t="s">
        <v>1040</v>
      </c>
      <c r="Q1132" s="52">
        <v>5500</v>
      </c>
      <c r="R1132" s="52">
        <v>6050</v>
      </c>
      <c r="S1132" s="51" t="s">
        <v>1050</v>
      </c>
      <c r="T1132" s="51" t="s">
        <v>1051</v>
      </c>
      <c r="U1132" s="51" t="s">
        <v>1052</v>
      </c>
      <c r="V1132" s="51" t="s">
        <v>129</v>
      </c>
      <c r="Y1132" s="49">
        <v>1131</v>
      </c>
    </row>
    <row r="1133" spans="1:25" x14ac:dyDescent="0.4">
      <c r="A1133" s="46" t="str">
        <f>VLOOKUP(F1133,M!$A$3:$B$32,2)</f>
        <v>法律・政治</v>
      </c>
      <c r="B1133" s="46" t="str">
        <f>IFERROR(IF(A1133="","",A1133&amp;COUNTIF(A$2:A1133,A1133)),"")</f>
        <v>法律・政治107</v>
      </c>
      <c r="C1133" s="51" t="s">
        <v>2513</v>
      </c>
      <c r="D1133" s="52">
        <v>1132</v>
      </c>
      <c r="F1133" s="51" t="s">
        <v>44</v>
      </c>
      <c r="G1133" s="51" t="s">
        <v>2549</v>
      </c>
      <c r="H1133" s="51" t="s">
        <v>1020</v>
      </c>
      <c r="K1133" s="51" t="s">
        <v>1053</v>
      </c>
      <c r="L1133" s="51" t="s">
        <v>761</v>
      </c>
      <c r="M1133" s="51" t="s">
        <v>762</v>
      </c>
      <c r="O1133" s="51" t="s">
        <v>1054</v>
      </c>
      <c r="P1133" s="51" t="s">
        <v>1040</v>
      </c>
      <c r="Q1133" s="52">
        <v>7000</v>
      </c>
      <c r="R1133" s="52">
        <v>7700</v>
      </c>
      <c r="S1133" s="51" t="s">
        <v>1055</v>
      </c>
      <c r="T1133" s="51" t="s">
        <v>1056</v>
      </c>
      <c r="U1133" s="51" t="s">
        <v>1057</v>
      </c>
      <c r="V1133" s="51" t="s">
        <v>129</v>
      </c>
      <c r="Y1133" s="49">
        <v>1132</v>
      </c>
    </row>
    <row r="1134" spans="1:25" x14ac:dyDescent="0.4">
      <c r="A1134" s="46" t="str">
        <f>VLOOKUP(F1134,M!$A$3:$B$32,2)</f>
        <v>法律・政治</v>
      </c>
      <c r="B1134" s="46" t="str">
        <f>IFERROR(IF(A1134="","",A1134&amp;COUNTIF(A$2:A1134,A1134)),"")</f>
        <v>法律・政治108</v>
      </c>
      <c r="C1134" s="51" t="s">
        <v>2595</v>
      </c>
      <c r="D1134" s="52">
        <v>1133</v>
      </c>
      <c r="F1134" s="51" t="s">
        <v>44</v>
      </c>
      <c r="G1134" s="51" t="s">
        <v>2549</v>
      </c>
      <c r="H1134" s="51" t="s">
        <v>1020</v>
      </c>
      <c r="K1134" s="51" t="s">
        <v>6279</v>
      </c>
      <c r="L1134" s="51" t="s">
        <v>1105</v>
      </c>
      <c r="M1134" s="51" t="s">
        <v>1106</v>
      </c>
      <c r="O1134" s="51" t="s">
        <v>6280</v>
      </c>
      <c r="P1134" s="51" t="s">
        <v>6281</v>
      </c>
      <c r="Q1134" s="52">
        <v>6800</v>
      </c>
      <c r="R1134" s="52">
        <v>7480</v>
      </c>
      <c r="S1134" s="51" t="s">
        <v>6282</v>
      </c>
      <c r="T1134" s="51" t="s">
        <v>224</v>
      </c>
      <c r="U1134" s="51" t="s">
        <v>6283</v>
      </c>
      <c r="V1134" s="51" t="s">
        <v>82</v>
      </c>
      <c r="Y1134" s="49">
        <v>1133</v>
      </c>
    </row>
    <row r="1135" spans="1:25" x14ac:dyDescent="0.4">
      <c r="A1135" s="46" t="str">
        <f>VLOOKUP(F1135,M!$A$3:$B$32,2)</f>
        <v>法律・政治</v>
      </c>
      <c r="B1135" s="46" t="str">
        <f>IFERROR(IF(A1135="","",A1135&amp;COUNTIF(A$2:A1135,A1135)),"")</f>
        <v>法律・政治109</v>
      </c>
      <c r="C1135" s="51" t="s">
        <v>2595</v>
      </c>
      <c r="D1135" s="52">
        <v>1134</v>
      </c>
      <c r="F1135" s="51" t="s">
        <v>44</v>
      </c>
      <c r="G1135" s="51" t="s">
        <v>2549</v>
      </c>
      <c r="H1135" s="51" t="s">
        <v>1020</v>
      </c>
      <c r="L1135" s="51" t="s">
        <v>1105</v>
      </c>
      <c r="M1135" s="51" t="s">
        <v>1106</v>
      </c>
      <c r="O1135" s="51" t="s">
        <v>6284</v>
      </c>
      <c r="P1135" s="51" t="s">
        <v>6285</v>
      </c>
      <c r="Q1135" s="52">
        <v>38800</v>
      </c>
      <c r="R1135" s="52">
        <v>42680</v>
      </c>
      <c r="S1135" s="51" t="s">
        <v>6286</v>
      </c>
      <c r="T1135" s="51" t="s">
        <v>224</v>
      </c>
      <c r="U1135" s="51" t="s">
        <v>6287</v>
      </c>
      <c r="V1135" s="51" t="s">
        <v>129</v>
      </c>
      <c r="Y1135" s="49">
        <v>1134</v>
      </c>
    </row>
    <row r="1136" spans="1:25" x14ac:dyDescent="0.4">
      <c r="A1136" s="46" t="str">
        <f>VLOOKUP(F1136,M!$A$3:$B$32,2)</f>
        <v>法律・政治</v>
      </c>
      <c r="B1136" s="46" t="str">
        <f>IFERROR(IF(A1136="","",A1136&amp;COUNTIF(A$2:A1136,A1136)),"")</f>
        <v>法律・政治110</v>
      </c>
      <c r="C1136" s="51" t="s">
        <v>2595</v>
      </c>
      <c r="D1136" s="52">
        <v>1135</v>
      </c>
      <c r="F1136" s="51" t="s">
        <v>44</v>
      </c>
      <c r="G1136" s="51" t="s">
        <v>2549</v>
      </c>
      <c r="H1136" s="51" t="s">
        <v>1020</v>
      </c>
      <c r="K1136" s="51" t="s">
        <v>6288</v>
      </c>
      <c r="L1136" s="51" t="s">
        <v>1110</v>
      </c>
      <c r="M1136" s="51" t="s">
        <v>1111</v>
      </c>
      <c r="O1136" s="51" t="s">
        <v>6289</v>
      </c>
      <c r="P1136" s="51" t="s">
        <v>6290</v>
      </c>
      <c r="Q1136" s="52">
        <v>10000</v>
      </c>
      <c r="R1136" s="52">
        <v>11000</v>
      </c>
      <c r="S1136" s="51" t="s">
        <v>6291</v>
      </c>
      <c r="T1136" s="51" t="s">
        <v>5392</v>
      </c>
      <c r="U1136" s="51" t="s">
        <v>6292</v>
      </c>
      <c r="V1136" s="51" t="s">
        <v>82</v>
      </c>
      <c r="Y1136" s="49">
        <v>1135</v>
      </c>
    </row>
    <row r="1137" spans="1:25" x14ac:dyDescent="0.4">
      <c r="A1137" s="46" t="str">
        <f>VLOOKUP(F1137,M!$A$3:$B$32,2)</f>
        <v>法律・政治</v>
      </c>
      <c r="B1137" s="46" t="str">
        <f>IFERROR(IF(A1137="","",A1137&amp;COUNTIF(A$2:A1137,A1137)),"")</f>
        <v>法律・政治111</v>
      </c>
      <c r="C1137" s="51" t="s">
        <v>2595</v>
      </c>
      <c r="D1137" s="52">
        <v>1136</v>
      </c>
      <c r="F1137" s="51" t="s">
        <v>44</v>
      </c>
      <c r="G1137" s="51" t="s">
        <v>2549</v>
      </c>
      <c r="H1137" s="51" t="s">
        <v>1020</v>
      </c>
      <c r="K1137" s="51" t="s">
        <v>6293</v>
      </c>
      <c r="L1137" s="51" t="s">
        <v>999</v>
      </c>
      <c r="M1137" s="51" t="s">
        <v>1000</v>
      </c>
      <c r="O1137" s="51" t="s">
        <v>6294</v>
      </c>
      <c r="P1137" s="51" t="s">
        <v>6295</v>
      </c>
      <c r="Q1137" s="52">
        <v>3900</v>
      </c>
      <c r="R1137" s="52">
        <v>4290</v>
      </c>
      <c r="S1137" s="51" t="s">
        <v>6296</v>
      </c>
      <c r="T1137" s="51" t="s">
        <v>5540</v>
      </c>
      <c r="U1137" s="51" t="s">
        <v>269</v>
      </c>
      <c r="V1137" s="51" t="s">
        <v>82</v>
      </c>
      <c r="Y1137" s="49">
        <v>1136</v>
      </c>
    </row>
    <row r="1138" spans="1:25" x14ac:dyDescent="0.4">
      <c r="A1138" s="46" t="str">
        <f>VLOOKUP(F1138,M!$A$3:$B$32,2)</f>
        <v>法律・政治</v>
      </c>
      <c r="B1138" s="46" t="str">
        <f>IFERROR(IF(A1138="","",A1138&amp;COUNTIF(A$2:A1138,A1138)),"")</f>
        <v>法律・政治112</v>
      </c>
      <c r="C1138" s="51" t="s">
        <v>2595</v>
      </c>
      <c r="D1138" s="52">
        <v>1137</v>
      </c>
      <c r="F1138" s="51" t="s">
        <v>44</v>
      </c>
      <c r="G1138" s="51" t="s">
        <v>2549</v>
      </c>
      <c r="H1138" s="51" t="s">
        <v>1020</v>
      </c>
      <c r="K1138" s="51" t="s">
        <v>1116</v>
      </c>
      <c r="L1138" s="51" t="s">
        <v>999</v>
      </c>
      <c r="M1138" s="51" t="s">
        <v>1000</v>
      </c>
      <c r="O1138" s="51" t="s">
        <v>1117</v>
      </c>
      <c r="P1138" s="51" t="s">
        <v>1118</v>
      </c>
      <c r="Q1138" s="52">
        <v>13000</v>
      </c>
      <c r="R1138" s="52">
        <v>14300</v>
      </c>
      <c r="S1138" s="51" t="s">
        <v>1119</v>
      </c>
      <c r="T1138" s="51" t="s">
        <v>116</v>
      </c>
      <c r="U1138" s="51" t="s">
        <v>945</v>
      </c>
      <c r="V1138" s="51" t="s">
        <v>82</v>
      </c>
      <c r="Y1138" s="49">
        <v>1137</v>
      </c>
    </row>
    <row r="1139" spans="1:25" x14ac:dyDescent="0.4">
      <c r="A1139" s="46" t="str">
        <f>VLOOKUP(F1139,M!$A$3:$B$32,2)</f>
        <v>法律・政治</v>
      </c>
      <c r="B1139" s="46" t="str">
        <f>IFERROR(IF(A1139="","",A1139&amp;COUNTIF(A$2:A1139,A1139)),"")</f>
        <v>法律・政治113</v>
      </c>
      <c r="C1139" s="51" t="s">
        <v>2595</v>
      </c>
      <c r="D1139" s="52">
        <v>1138</v>
      </c>
      <c r="F1139" s="51" t="s">
        <v>44</v>
      </c>
      <c r="G1139" s="51" t="s">
        <v>2549</v>
      </c>
      <c r="H1139" s="51" t="s">
        <v>1020</v>
      </c>
      <c r="K1139" s="51" t="s">
        <v>1121</v>
      </c>
      <c r="L1139" s="51" t="s">
        <v>999</v>
      </c>
      <c r="M1139" s="51" t="s">
        <v>1000</v>
      </c>
      <c r="O1139" s="51" t="s">
        <v>1122</v>
      </c>
      <c r="P1139" s="51" t="s">
        <v>1123</v>
      </c>
      <c r="Q1139" s="52">
        <v>4200</v>
      </c>
      <c r="R1139" s="52">
        <v>4620</v>
      </c>
      <c r="S1139" s="51" t="s">
        <v>1124</v>
      </c>
      <c r="T1139" s="51" t="s">
        <v>173</v>
      </c>
      <c r="U1139" s="51" t="s">
        <v>402</v>
      </c>
      <c r="V1139" s="51" t="s">
        <v>82</v>
      </c>
      <c r="Y1139" s="49">
        <v>1138</v>
      </c>
    </row>
    <row r="1140" spans="1:25" x14ac:dyDescent="0.4">
      <c r="A1140" s="46" t="str">
        <f>VLOOKUP(F1140,M!$A$3:$B$32,2)</f>
        <v>法律・政治</v>
      </c>
      <c r="B1140" s="46" t="str">
        <f>IFERROR(IF(A1140="","",A1140&amp;COUNTIF(A$2:A1140,A1140)),"")</f>
        <v>法律・政治114</v>
      </c>
      <c r="C1140" s="51" t="s">
        <v>2595</v>
      </c>
      <c r="D1140" s="52">
        <v>1139</v>
      </c>
      <c r="F1140" s="51" t="s">
        <v>44</v>
      </c>
      <c r="G1140" s="51" t="s">
        <v>2549</v>
      </c>
      <c r="H1140" s="51" t="s">
        <v>1020</v>
      </c>
      <c r="K1140" s="51" t="s">
        <v>6297</v>
      </c>
      <c r="L1140" s="51" t="s">
        <v>382</v>
      </c>
      <c r="M1140" s="51" t="s">
        <v>383</v>
      </c>
      <c r="O1140" s="51" t="s">
        <v>6298</v>
      </c>
      <c r="P1140" s="51" t="s">
        <v>6299</v>
      </c>
      <c r="Q1140" s="52">
        <v>25000</v>
      </c>
      <c r="R1140" s="52">
        <v>27500</v>
      </c>
      <c r="S1140" s="51" t="s">
        <v>6300</v>
      </c>
      <c r="T1140" s="51" t="s">
        <v>110</v>
      </c>
      <c r="U1140" s="51" t="s">
        <v>6301</v>
      </c>
      <c r="V1140" s="51" t="s">
        <v>82</v>
      </c>
      <c r="Y1140" s="49">
        <v>1139</v>
      </c>
    </row>
    <row r="1141" spans="1:25" x14ac:dyDescent="0.4">
      <c r="A1141" s="46" t="str">
        <f>VLOOKUP(F1141,M!$A$3:$B$32,2)</f>
        <v>法律・政治</v>
      </c>
      <c r="B1141" s="46" t="str">
        <f>IFERROR(IF(A1141="","",A1141&amp;COUNTIF(A$2:A1141,A1141)),"")</f>
        <v>法律・政治115</v>
      </c>
      <c r="C1141" s="51" t="s">
        <v>2595</v>
      </c>
      <c r="D1141" s="52">
        <v>1140</v>
      </c>
      <c r="F1141" s="51" t="s">
        <v>44</v>
      </c>
      <c r="G1141" s="51" t="s">
        <v>2549</v>
      </c>
      <c r="H1141" s="51" t="s">
        <v>1020</v>
      </c>
      <c r="K1141" s="51" t="s">
        <v>6302</v>
      </c>
      <c r="L1141" s="51" t="s">
        <v>382</v>
      </c>
      <c r="M1141" s="51" t="s">
        <v>383</v>
      </c>
      <c r="O1141" s="51" t="s">
        <v>6303</v>
      </c>
      <c r="P1141" s="51" t="s">
        <v>6304</v>
      </c>
      <c r="Q1141" s="52">
        <v>22000</v>
      </c>
      <c r="R1141" s="52">
        <v>24200</v>
      </c>
      <c r="S1141" s="51" t="s">
        <v>6305</v>
      </c>
      <c r="T1141" s="51" t="s">
        <v>5540</v>
      </c>
      <c r="U1141" s="51" t="s">
        <v>6306</v>
      </c>
      <c r="V1141" s="51" t="s">
        <v>82</v>
      </c>
      <c r="Y1141" s="49">
        <v>1140</v>
      </c>
    </row>
    <row r="1142" spans="1:25" x14ac:dyDescent="0.4">
      <c r="A1142" s="46" t="str">
        <f>VLOOKUP(F1142,M!$A$3:$B$32,2)</f>
        <v>法律・政治</v>
      </c>
      <c r="B1142" s="46" t="str">
        <f>IFERROR(IF(A1142="","",A1142&amp;COUNTIF(A$2:A1142,A1142)),"")</f>
        <v>法律・政治116</v>
      </c>
      <c r="C1142" s="51" t="s">
        <v>2595</v>
      </c>
      <c r="D1142" s="52">
        <v>1141</v>
      </c>
      <c r="F1142" s="51" t="s">
        <v>44</v>
      </c>
      <c r="G1142" s="51" t="s">
        <v>2549</v>
      </c>
      <c r="H1142" s="51" t="s">
        <v>1020</v>
      </c>
      <c r="K1142" s="51" t="s">
        <v>2624</v>
      </c>
      <c r="L1142" s="51" t="s">
        <v>382</v>
      </c>
      <c r="M1142" s="51" t="s">
        <v>383</v>
      </c>
      <c r="O1142" s="51" t="s">
        <v>2625</v>
      </c>
      <c r="P1142" s="51" t="s">
        <v>2626</v>
      </c>
      <c r="Q1142" s="52">
        <v>24000</v>
      </c>
      <c r="R1142" s="52">
        <v>26400</v>
      </c>
      <c r="S1142" s="51" t="s">
        <v>2627</v>
      </c>
      <c r="T1142" s="51" t="s">
        <v>1292</v>
      </c>
      <c r="U1142" s="51" t="s">
        <v>2628</v>
      </c>
      <c r="V1142" s="51" t="s">
        <v>82</v>
      </c>
      <c r="Y1142" s="49">
        <v>1141</v>
      </c>
    </row>
    <row r="1143" spans="1:25" x14ac:dyDescent="0.4">
      <c r="A1143" s="46" t="str">
        <f>VLOOKUP(F1143,M!$A$3:$B$32,2)</f>
        <v>法律・政治</v>
      </c>
      <c r="B1143" s="46" t="str">
        <f>IFERROR(IF(A1143="","",A1143&amp;COUNTIF(A$2:A1143,A1143)),"")</f>
        <v>法律・政治117</v>
      </c>
      <c r="C1143" s="51" t="s">
        <v>2595</v>
      </c>
      <c r="D1143" s="52">
        <v>1142</v>
      </c>
      <c r="F1143" s="51" t="s">
        <v>44</v>
      </c>
      <c r="G1143" s="51" t="s">
        <v>2549</v>
      </c>
      <c r="H1143" s="51" t="s">
        <v>1020</v>
      </c>
      <c r="K1143" s="51" t="s">
        <v>1126</v>
      </c>
      <c r="L1143" s="51" t="s">
        <v>522</v>
      </c>
      <c r="M1143" s="51" t="s">
        <v>523</v>
      </c>
      <c r="O1143" s="51" t="s">
        <v>1127</v>
      </c>
      <c r="P1143" s="51" t="s">
        <v>1128</v>
      </c>
      <c r="Q1143" s="52">
        <v>5000</v>
      </c>
      <c r="R1143" s="52">
        <v>5500</v>
      </c>
      <c r="S1143" s="51" t="s">
        <v>1129</v>
      </c>
      <c r="T1143" s="51" t="s">
        <v>380</v>
      </c>
      <c r="U1143" s="51" t="s">
        <v>1130</v>
      </c>
      <c r="V1143" s="51" t="s">
        <v>82</v>
      </c>
      <c r="Y1143" s="49">
        <v>1142</v>
      </c>
    </row>
    <row r="1144" spans="1:25" x14ac:dyDescent="0.4">
      <c r="A1144" s="46" t="str">
        <f>VLOOKUP(F1144,M!$A$3:$B$32,2)</f>
        <v>法律・政治</v>
      </c>
      <c r="B1144" s="46" t="str">
        <f>IFERROR(IF(A1144="","",A1144&amp;COUNTIF(A$2:A1144,A1144)),"")</f>
        <v>法律・政治118</v>
      </c>
      <c r="C1144" s="51" t="s">
        <v>2620</v>
      </c>
      <c r="D1144" s="52">
        <v>1143</v>
      </c>
      <c r="F1144" s="51" t="s">
        <v>44</v>
      </c>
      <c r="G1144" s="51" t="s">
        <v>2549</v>
      </c>
      <c r="H1144" s="51" t="s">
        <v>1020</v>
      </c>
      <c r="K1144" s="51" t="s">
        <v>1131</v>
      </c>
      <c r="L1144" s="51" t="s">
        <v>522</v>
      </c>
      <c r="M1144" s="51" t="s">
        <v>523</v>
      </c>
      <c r="O1144" s="51" t="s">
        <v>1132</v>
      </c>
      <c r="P1144" s="51" t="s">
        <v>1133</v>
      </c>
      <c r="Q1144" s="52">
        <v>8500</v>
      </c>
      <c r="R1144" s="52">
        <v>9350</v>
      </c>
      <c r="S1144" s="51" t="s">
        <v>1134</v>
      </c>
      <c r="T1144" s="51" t="s">
        <v>380</v>
      </c>
      <c r="U1144" s="51" t="s">
        <v>6307</v>
      </c>
      <c r="V1144" s="51" t="s">
        <v>82</v>
      </c>
      <c r="Y1144" s="49">
        <v>1143</v>
      </c>
    </row>
    <row r="1145" spans="1:25" x14ac:dyDescent="0.4">
      <c r="A1145" s="46" t="str">
        <f>VLOOKUP(F1145,M!$A$3:$B$32,2)</f>
        <v>法律・政治</v>
      </c>
      <c r="B1145" s="46" t="str">
        <f>IFERROR(IF(A1145="","",A1145&amp;COUNTIF(A$2:A1145,A1145)),"")</f>
        <v>法律・政治119</v>
      </c>
      <c r="C1145" s="51" t="s">
        <v>2620</v>
      </c>
      <c r="D1145" s="52">
        <v>1144</v>
      </c>
      <c r="F1145" s="51" t="s">
        <v>44</v>
      </c>
      <c r="G1145" s="51" t="s">
        <v>2549</v>
      </c>
      <c r="H1145" s="51" t="s">
        <v>1020</v>
      </c>
      <c r="K1145" s="51" t="s">
        <v>1135</v>
      </c>
      <c r="L1145" s="51" t="s">
        <v>522</v>
      </c>
      <c r="M1145" s="51" t="s">
        <v>523</v>
      </c>
      <c r="O1145" s="51" t="s">
        <v>1136</v>
      </c>
      <c r="P1145" s="51" t="s">
        <v>1137</v>
      </c>
      <c r="Q1145" s="52">
        <v>3500</v>
      </c>
      <c r="R1145" s="52">
        <v>3850</v>
      </c>
      <c r="S1145" s="51" t="s">
        <v>1138</v>
      </c>
      <c r="T1145" s="51" t="s">
        <v>380</v>
      </c>
      <c r="U1145" s="51" t="s">
        <v>6308</v>
      </c>
      <c r="V1145" s="51" t="s">
        <v>82</v>
      </c>
      <c r="Y1145" s="49">
        <v>1144</v>
      </c>
    </row>
    <row r="1146" spans="1:25" x14ac:dyDescent="0.4">
      <c r="A1146" s="46" t="str">
        <f>VLOOKUP(F1146,M!$A$3:$B$32,2)</f>
        <v>法律・政治</v>
      </c>
      <c r="B1146" s="46" t="str">
        <f>IFERROR(IF(A1146="","",A1146&amp;COUNTIF(A$2:A1146,A1146)),"")</f>
        <v>法律・政治120</v>
      </c>
      <c r="C1146" s="51" t="s">
        <v>2620</v>
      </c>
      <c r="D1146" s="52">
        <v>1145</v>
      </c>
      <c r="F1146" s="51" t="s">
        <v>44</v>
      </c>
      <c r="G1146" s="51" t="s">
        <v>2549</v>
      </c>
      <c r="H1146" s="51" t="s">
        <v>1020</v>
      </c>
      <c r="K1146" s="51" t="s">
        <v>2629</v>
      </c>
      <c r="L1146" s="51" t="s">
        <v>890</v>
      </c>
      <c r="M1146" s="51" t="s">
        <v>891</v>
      </c>
      <c r="O1146" s="51" t="s">
        <v>2630</v>
      </c>
      <c r="P1146" s="51" t="s">
        <v>2631</v>
      </c>
      <c r="Q1146" s="52">
        <v>10000</v>
      </c>
      <c r="R1146" s="52">
        <v>11000</v>
      </c>
      <c r="S1146" s="51" t="s">
        <v>2632</v>
      </c>
      <c r="T1146" s="51" t="s">
        <v>1301</v>
      </c>
      <c r="U1146" s="51" t="s">
        <v>2633</v>
      </c>
      <c r="Y1146" s="49">
        <v>1145</v>
      </c>
    </row>
    <row r="1147" spans="1:25" x14ac:dyDescent="0.4">
      <c r="A1147" s="46" t="str">
        <f>VLOOKUP(F1147,M!$A$3:$B$32,2)</f>
        <v>経済・経営</v>
      </c>
      <c r="B1147" s="46" t="str">
        <f>IFERROR(IF(A1147="","",A1147&amp;COUNTIF(A$2:A1147,A1147)),"")</f>
        <v>経済・経営17</v>
      </c>
      <c r="C1147" s="51" t="s">
        <v>2620</v>
      </c>
      <c r="D1147" s="52">
        <v>1146</v>
      </c>
      <c r="F1147" s="51" t="s">
        <v>46</v>
      </c>
      <c r="G1147" s="51" t="s">
        <v>2634</v>
      </c>
      <c r="H1147" s="51" t="s">
        <v>1142</v>
      </c>
      <c r="K1147" s="51" t="s">
        <v>1143</v>
      </c>
      <c r="L1147" s="51" t="s">
        <v>899</v>
      </c>
      <c r="M1147" s="51" t="s">
        <v>900</v>
      </c>
      <c r="O1147" s="51" t="s">
        <v>1144</v>
      </c>
      <c r="P1147" s="51" t="s">
        <v>1145</v>
      </c>
      <c r="Q1147" s="52">
        <v>2800</v>
      </c>
      <c r="R1147" s="52">
        <v>3080</v>
      </c>
      <c r="S1147" s="51" t="s">
        <v>1146</v>
      </c>
      <c r="T1147" s="51" t="s">
        <v>173</v>
      </c>
      <c r="U1147" s="51" t="s">
        <v>1147</v>
      </c>
      <c r="V1147" s="51" t="s">
        <v>82</v>
      </c>
      <c r="Y1147" s="49">
        <v>1146</v>
      </c>
    </row>
    <row r="1148" spans="1:25" x14ac:dyDescent="0.4">
      <c r="A1148" s="46" t="str">
        <f>VLOOKUP(F1148,M!$A$3:$B$32,2)</f>
        <v>経済・経営</v>
      </c>
      <c r="B1148" s="46" t="str">
        <f>IFERROR(IF(A1148="","",A1148&amp;COUNTIF(A$2:A1148,A1148)),"")</f>
        <v>経済・経営18</v>
      </c>
      <c r="C1148" s="51" t="s">
        <v>2620</v>
      </c>
      <c r="D1148" s="52">
        <v>1147</v>
      </c>
      <c r="F1148" s="51" t="s">
        <v>46</v>
      </c>
      <c r="G1148" s="51" t="s">
        <v>2634</v>
      </c>
      <c r="H1148" s="51" t="s">
        <v>1142</v>
      </c>
      <c r="K1148" s="51" t="s">
        <v>1148</v>
      </c>
      <c r="L1148" s="51" t="s">
        <v>87</v>
      </c>
      <c r="M1148" s="51" t="s">
        <v>88</v>
      </c>
      <c r="O1148" s="51" t="s">
        <v>1149</v>
      </c>
      <c r="P1148" s="51" t="s">
        <v>1150</v>
      </c>
      <c r="Q1148" s="52">
        <v>9000</v>
      </c>
      <c r="R1148" s="52">
        <v>9900</v>
      </c>
      <c r="S1148" s="51" t="s">
        <v>1151</v>
      </c>
      <c r="T1148" s="51" t="s">
        <v>172</v>
      </c>
      <c r="U1148" s="51" t="s">
        <v>922</v>
      </c>
      <c r="V1148" s="51" t="s">
        <v>82</v>
      </c>
      <c r="Y1148" s="49">
        <v>1147</v>
      </c>
    </row>
    <row r="1149" spans="1:25" x14ac:dyDescent="0.4">
      <c r="A1149" s="46" t="str">
        <f>VLOOKUP(F1149,M!$A$3:$B$32,2)</f>
        <v>経済・経営</v>
      </c>
      <c r="B1149" s="46" t="str">
        <f>IFERROR(IF(A1149="","",A1149&amp;COUNTIF(A$2:A1149,A1149)),"")</f>
        <v>経済・経営19</v>
      </c>
      <c r="C1149" s="51" t="s">
        <v>1294</v>
      </c>
      <c r="D1149" s="52">
        <v>1148</v>
      </c>
      <c r="F1149" s="55" t="s">
        <v>46</v>
      </c>
      <c r="G1149" s="51" t="s">
        <v>2634</v>
      </c>
      <c r="H1149" s="55" t="s">
        <v>1142</v>
      </c>
      <c r="K1149" s="51" t="s">
        <v>6309</v>
      </c>
      <c r="L1149" s="51" t="s">
        <v>155</v>
      </c>
      <c r="M1149" s="51" t="s">
        <v>156</v>
      </c>
      <c r="O1149" s="51" t="s">
        <v>6310</v>
      </c>
      <c r="P1149" s="51" t="s">
        <v>6311</v>
      </c>
      <c r="Q1149" s="52">
        <v>3200</v>
      </c>
      <c r="R1149" s="52">
        <v>3520</v>
      </c>
      <c r="S1149" s="51" t="s">
        <v>6312</v>
      </c>
      <c r="T1149" s="51" t="s">
        <v>224</v>
      </c>
      <c r="U1149" s="51" t="s">
        <v>822</v>
      </c>
      <c r="V1149" s="51" t="s">
        <v>82</v>
      </c>
      <c r="Y1149" s="49">
        <v>1148</v>
      </c>
    </row>
    <row r="1150" spans="1:25" x14ac:dyDescent="0.4">
      <c r="A1150" s="46" t="str">
        <f>VLOOKUP(F1150,M!$A$3:$B$32,2)</f>
        <v>経済・経営</v>
      </c>
      <c r="B1150" s="46" t="str">
        <f>IFERROR(IF(A1150="","",A1150&amp;COUNTIF(A$2:A1150,A1150)),"")</f>
        <v>経済・経営20</v>
      </c>
      <c r="C1150" s="51" t="s">
        <v>2620</v>
      </c>
      <c r="D1150" s="52">
        <v>1149</v>
      </c>
      <c r="F1150" s="51" t="s">
        <v>46</v>
      </c>
      <c r="G1150" s="51" t="s">
        <v>2634</v>
      </c>
      <c r="H1150" s="51" t="s">
        <v>1142</v>
      </c>
      <c r="K1150" s="51" t="s">
        <v>2636</v>
      </c>
      <c r="L1150" s="51" t="s">
        <v>105</v>
      </c>
      <c r="M1150" s="51" t="s">
        <v>106</v>
      </c>
      <c r="O1150" s="51" t="s">
        <v>2637</v>
      </c>
      <c r="P1150" s="51" t="s">
        <v>2638</v>
      </c>
      <c r="Q1150" s="52">
        <v>12000</v>
      </c>
      <c r="R1150" s="52">
        <v>13200</v>
      </c>
      <c r="S1150" s="51" t="s">
        <v>2639</v>
      </c>
      <c r="T1150" s="51" t="s">
        <v>1592</v>
      </c>
      <c r="U1150" s="51" t="s">
        <v>2640</v>
      </c>
      <c r="Y1150" s="49">
        <v>1149</v>
      </c>
    </row>
    <row r="1151" spans="1:25" x14ac:dyDescent="0.4">
      <c r="A1151" s="46" t="str">
        <f>VLOOKUP(F1151,M!$A$3:$B$32,2)</f>
        <v>経済・経営</v>
      </c>
      <c r="B1151" s="46" t="str">
        <f>IFERROR(IF(A1151="","",A1151&amp;COUNTIF(A$2:A1151,A1151)),"")</f>
        <v>経済・経営21</v>
      </c>
      <c r="C1151" s="51" t="s">
        <v>2620</v>
      </c>
      <c r="D1151" s="52">
        <v>1150</v>
      </c>
      <c r="F1151" s="51" t="s">
        <v>46</v>
      </c>
      <c r="G1151" s="51" t="s">
        <v>2634</v>
      </c>
      <c r="H1151" s="51" t="s">
        <v>1142</v>
      </c>
      <c r="K1151" s="51" t="s">
        <v>6313</v>
      </c>
      <c r="L1151" s="51" t="s">
        <v>551</v>
      </c>
      <c r="M1151" s="51" t="s">
        <v>552</v>
      </c>
      <c r="O1151" s="51" t="s">
        <v>6314</v>
      </c>
      <c r="P1151" s="51" t="s">
        <v>6315</v>
      </c>
      <c r="Q1151" s="52">
        <v>4500</v>
      </c>
      <c r="R1151" s="52">
        <v>4950</v>
      </c>
      <c r="S1151" s="51" t="s">
        <v>6316</v>
      </c>
      <c r="T1151" s="51" t="s">
        <v>6317</v>
      </c>
      <c r="U1151" s="51" t="s">
        <v>6318</v>
      </c>
      <c r="V1151" s="51" t="s">
        <v>82</v>
      </c>
      <c r="Y1151" s="49">
        <v>1150</v>
      </c>
    </row>
    <row r="1152" spans="1:25" x14ac:dyDescent="0.4">
      <c r="A1152" s="46" t="str">
        <f>VLOOKUP(F1152,M!$A$3:$B$32,2)</f>
        <v>経済・経営</v>
      </c>
      <c r="B1152" s="46" t="str">
        <f>IFERROR(IF(A1152="","",A1152&amp;COUNTIF(A$2:A1152,A1152)),"")</f>
        <v>経済・経営22</v>
      </c>
      <c r="C1152" s="51" t="s">
        <v>2620</v>
      </c>
      <c r="D1152" s="52">
        <v>1151</v>
      </c>
      <c r="F1152" s="51" t="s">
        <v>46</v>
      </c>
      <c r="G1152" s="51" t="s">
        <v>2634</v>
      </c>
      <c r="H1152" s="51" t="s">
        <v>1142</v>
      </c>
      <c r="K1152" s="51" t="s">
        <v>6319</v>
      </c>
      <c r="L1152" s="51" t="s">
        <v>551</v>
      </c>
      <c r="M1152" s="51" t="s">
        <v>552</v>
      </c>
      <c r="O1152" s="51" t="s">
        <v>6320</v>
      </c>
      <c r="P1152" s="51" t="s">
        <v>6321</v>
      </c>
      <c r="Q1152" s="52">
        <v>5800</v>
      </c>
      <c r="R1152" s="52">
        <v>6380</v>
      </c>
      <c r="S1152" s="51" t="s">
        <v>6322</v>
      </c>
      <c r="T1152" s="51" t="s">
        <v>224</v>
      </c>
      <c r="U1152" s="51" t="s">
        <v>547</v>
      </c>
      <c r="V1152" s="51" t="s">
        <v>82</v>
      </c>
      <c r="Y1152" s="49">
        <v>1151</v>
      </c>
    </row>
    <row r="1153" spans="1:25" x14ac:dyDescent="0.4">
      <c r="A1153" s="46" t="str">
        <f>VLOOKUP(F1153,M!$A$3:$B$32,2)</f>
        <v>経済・経営</v>
      </c>
      <c r="B1153" s="46" t="str">
        <f>IFERROR(IF(A1153="","",A1153&amp;COUNTIF(A$2:A1153,A1153)),"")</f>
        <v>経済・経営23</v>
      </c>
      <c r="C1153" s="51" t="s">
        <v>2620</v>
      </c>
      <c r="D1153" s="52">
        <v>1152</v>
      </c>
      <c r="F1153" s="51" t="s">
        <v>46</v>
      </c>
      <c r="G1153" s="51" t="s">
        <v>2634</v>
      </c>
      <c r="H1153" s="51" t="s">
        <v>1142</v>
      </c>
      <c r="K1153" s="51" t="s">
        <v>1152</v>
      </c>
      <c r="L1153" s="51" t="s">
        <v>551</v>
      </c>
      <c r="M1153" s="51" t="s">
        <v>552</v>
      </c>
      <c r="O1153" s="51" t="s">
        <v>1153</v>
      </c>
      <c r="P1153" s="51" t="s">
        <v>1154</v>
      </c>
      <c r="Q1153" s="52">
        <v>5800</v>
      </c>
      <c r="R1153" s="52">
        <v>6380</v>
      </c>
      <c r="S1153" s="51" t="s">
        <v>1155</v>
      </c>
      <c r="T1153" s="51" t="s">
        <v>187</v>
      </c>
      <c r="U1153" s="51" t="s">
        <v>1156</v>
      </c>
      <c r="V1153" s="51" t="s">
        <v>82</v>
      </c>
      <c r="Y1153" s="49">
        <v>1152</v>
      </c>
    </row>
    <row r="1154" spans="1:25" x14ac:dyDescent="0.4">
      <c r="A1154" s="46" t="str">
        <f>VLOOKUP(F1154,M!$A$3:$B$32,2)</f>
        <v>経済・経営</v>
      </c>
      <c r="B1154" s="46" t="str">
        <f>IFERROR(IF(A1154="","",A1154&amp;COUNTIF(A$2:A1154,A1154)),"")</f>
        <v>経済・経営24</v>
      </c>
      <c r="C1154" s="51" t="s">
        <v>2620</v>
      </c>
      <c r="D1154" s="52">
        <v>1153</v>
      </c>
      <c r="F1154" s="51" t="s">
        <v>46</v>
      </c>
      <c r="G1154" s="51" t="s">
        <v>2634</v>
      </c>
      <c r="H1154" s="51" t="s">
        <v>1142</v>
      </c>
      <c r="K1154" s="51" t="s">
        <v>1157</v>
      </c>
      <c r="L1154" s="51" t="s">
        <v>551</v>
      </c>
      <c r="M1154" s="51" t="s">
        <v>552</v>
      </c>
      <c r="O1154" s="51" t="s">
        <v>1158</v>
      </c>
      <c r="P1154" s="51" t="s">
        <v>1159</v>
      </c>
      <c r="Q1154" s="52">
        <v>5800</v>
      </c>
      <c r="R1154" s="52">
        <v>6380</v>
      </c>
      <c r="S1154" s="51" t="s">
        <v>1160</v>
      </c>
      <c r="T1154" s="51" t="s">
        <v>187</v>
      </c>
      <c r="U1154" s="51" t="s">
        <v>614</v>
      </c>
      <c r="V1154" s="51" t="s">
        <v>82</v>
      </c>
      <c r="Y1154" s="49">
        <v>1153</v>
      </c>
    </row>
    <row r="1155" spans="1:25" x14ac:dyDescent="0.4">
      <c r="A1155" s="46" t="str">
        <f>VLOOKUP(F1155,M!$A$3:$B$32,2)</f>
        <v>経済・経営</v>
      </c>
      <c r="B1155" s="46" t="str">
        <f>IFERROR(IF(A1155="","",A1155&amp;COUNTIF(A$2:A1155,A1155)),"")</f>
        <v>経済・経営25</v>
      </c>
      <c r="C1155" s="51" t="s">
        <v>2620</v>
      </c>
      <c r="D1155" s="52">
        <v>1154</v>
      </c>
      <c r="F1155" s="51" t="s">
        <v>46</v>
      </c>
      <c r="G1155" s="51" t="s">
        <v>2634</v>
      </c>
      <c r="H1155" s="51" t="s">
        <v>1142</v>
      </c>
      <c r="K1155" s="51" t="s">
        <v>2641</v>
      </c>
      <c r="L1155" s="51" t="s">
        <v>551</v>
      </c>
      <c r="M1155" s="51" t="s">
        <v>552</v>
      </c>
      <c r="O1155" s="51" t="s">
        <v>2642</v>
      </c>
      <c r="P1155" s="51" t="s">
        <v>2643</v>
      </c>
      <c r="Q1155" s="52">
        <v>3200</v>
      </c>
      <c r="R1155" s="52">
        <v>3520</v>
      </c>
      <c r="S1155" s="51" t="s">
        <v>2644</v>
      </c>
      <c r="T1155" s="51" t="s">
        <v>1719</v>
      </c>
      <c r="U1155" s="51" t="s">
        <v>2645</v>
      </c>
      <c r="V1155" s="51" t="s">
        <v>82</v>
      </c>
      <c r="Y1155" s="49">
        <v>1154</v>
      </c>
    </row>
    <row r="1156" spans="1:25" x14ac:dyDescent="0.4">
      <c r="A1156" s="46" t="str">
        <f>VLOOKUP(F1156,M!$A$3:$B$32,2)</f>
        <v>経済・経営</v>
      </c>
      <c r="B1156" s="46" t="str">
        <f>IFERROR(IF(A1156="","",A1156&amp;COUNTIF(A$2:A1156,A1156)),"")</f>
        <v>経済・経営26</v>
      </c>
      <c r="C1156" s="51" t="s">
        <v>2620</v>
      </c>
      <c r="D1156" s="52">
        <v>1155</v>
      </c>
      <c r="F1156" s="51" t="s">
        <v>46</v>
      </c>
      <c r="G1156" s="51" t="s">
        <v>2634</v>
      </c>
      <c r="H1156" s="51" t="s">
        <v>1142</v>
      </c>
      <c r="K1156" s="51" t="s">
        <v>2646</v>
      </c>
      <c r="L1156" s="51" t="s">
        <v>551</v>
      </c>
      <c r="M1156" s="51" t="s">
        <v>552</v>
      </c>
      <c r="O1156" s="51" t="s">
        <v>2647</v>
      </c>
      <c r="P1156" s="51" t="s">
        <v>2648</v>
      </c>
      <c r="Q1156" s="52">
        <v>3800</v>
      </c>
      <c r="R1156" s="52">
        <v>4180</v>
      </c>
      <c r="S1156" s="51" t="s">
        <v>2649</v>
      </c>
      <c r="T1156" s="51" t="s">
        <v>1376</v>
      </c>
      <c r="U1156" s="51" t="s">
        <v>822</v>
      </c>
      <c r="Y1156" s="49">
        <v>1155</v>
      </c>
    </row>
    <row r="1157" spans="1:25" x14ac:dyDescent="0.4">
      <c r="A1157" s="46" t="str">
        <f>VLOOKUP(F1157,M!$A$3:$B$32,2)</f>
        <v>経済・経営</v>
      </c>
      <c r="B1157" s="46" t="str">
        <f>IFERROR(IF(A1157="","",A1157&amp;COUNTIF(A$2:A1157,A1157)),"")</f>
        <v>経済・経営27</v>
      </c>
      <c r="C1157" s="51" t="s">
        <v>2620</v>
      </c>
      <c r="D1157" s="52">
        <v>1156</v>
      </c>
      <c r="F1157" s="51" t="s">
        <v>46</v>
      </c>
      <c r="G1157" s="51" t="s">
        <v>2634</v>
      </c>
      <c r="H1157" s="51" t="s">
        <v>1142</v>
      </c>
      <c r="K1157" s="51"/>
      <c r="L1157" s="51" t="s">
        <v>4182</v>
      </c>
      <c r="M1157" s="51" t="s">
        <v>4183</v>
      </c>
      <c r="O1157" s="51" t="s">
        <v>6323</v>
      </c>
      <c r="P1157" s="51" t="s">
        <v>6324</v>
      </c>
      <c r="Q1157" s="52">
        <v>21600</v>
      </c>
      <c r="R1157" s="52">
        <v>23760</v>
      </c>
      <c r="S1157" s="51" t="s">
        <v>6325</v>
      </c>
      <c r="T1157" s="51" t="s">
        <v>5687</v>
      </c>
      <c r="U1157" s="51" t="s">
        <v>6326</v>
      </c>
      <c r="V1157" s="51" t="s">
        <v>129</v>
      </c>
      <c r="Y1157" s="49">
        <v>1156</v>
      </c>
    </row>
    <row r="1158" spans="1:25" x14ac:dyDescent="0.4">
      <c r="A1158" s="46" t="str">
        <f>VLOOKUP(F1158,M!$A$3:$B$32,2)</f>
        <v>経済・経営</v>
      </c>
      <c r="B1158" s="46" t="str">
        <f>IFERROR(IF(A1158="","",A1158&amp;COUNTIF(A$2:A1158,A1158)),"")</f>
        <v>経済・経営28</v>
      </c>
      <c r="C1158" s="51" t="s">
        <v>2620</v>
      </c>
      <c r="D1158" s="52">
        <v>1157</v>
      </c>
      <c r="F1158" s="51" t="s">
        <v>46</v>
      </c>
      <c r="G1158" s="51" t="s">
        <v>2634</v>
      </c>
      <c r="H1158" s="51" t="s">
        <v>1142</v>
      </c>
      <c r="K1158" s="51" t="s">
        <v>2650</v>
      </c>
      <c r="L1158" s="51" t="s">
        <v>138</v>
      </c>
      <c r="M1158" s="51" t="s">
        <v>139</v>
      </c>
      <c r="O1158" s="51" t="s">
        <v>2651</v>
      </c>
      <c r="P1158" s="51" t="s">
        <v>2652</v>
      </c>
      <c r="Q1158" s="52">
        <v>3400</v>
      </c>
      <c r="R1158" s="52">
        <v>3740</v>
      </c>
      <c r="S1158" s="51" t="s">
        <v>2653</v>
      </c>
      <c r="T1158" s="51" t="s">
        <v>1394</v>
      </c>
      <c r="U1158" s="51" t="s">
        <v>329</v>
      </c>
      <c r="Y1158" s="49">
        <v>1157</v>
      </c>
    </row>
    <row r="1159" spans="1:25" x14ac:dyDescent="0.4">
      <c r="A1159" s="46" t="str">
        <f>VLOOKUP(F1159,M!$A$3:$B$32,2)</f>
        <v>経済・経営</v>
      </c>
      <c r="B1159" s="46" t="str">
        <f>IFERROR(IF(A1159="","",A1159&amp;COUNTIF(A$2:A1159,A1159)),"")</f>
        <v>経済・経営29</v>
      </c>
      <c r="C1159" s="51" t="s">
        <v>2620</v>
      </c>
      <c r="D1159" s="52">
        <v>1158</v>
      </c>
      <c r="F1159" s="51" t="s">
        <v>46</v>
      </c>
      <c r="G1159" s="51" t="s">
        <v>2634</v>
      </c>
      <c r="H1159" s="51" t="s">
        <v>1142</v>
      </c>
      <c r="K1159" s="51" t="s">
        <v>2654</v>
      </c>
      <c r="L1159" s="51" t="s">
        <v>138</v>
      </c>
      <c r="M1159" s="51" t="s">
        <v>139</v>
      </c>
      <c r="O1159" s="51" t="s">
        <v>2655</v>
      </c>
      <c r="P1159" s="51" t="s">
        <v>2656</v>
      </c>
      <c r="Q1159" s="52">
        <v>3400</v>
      </c>
      <c r="R1159" s="52">
        <v>3740</v>
      </c>
      <c r="S1159" s="51" t="s">
        <v>2657</v>
      </c>
      <c r="T1159" s="51" t="s">
        <v>1250</v>
      </c>
      <c r="U1159" s="51" t="s">
        <v>2658</v>
      </c>
      <c r="Y1159" s="49">
        <v>1158</v>
      </c>
    </row>
    <row r="1160" spans="1:25" x14ac:dyDescent="0.4">
      <c r="A1160" s="46" t="str">
        <f>VLOOKUP(F1160,M!$A$3:$B$32,2)</f>
        <v>経済・経営</v>
      </c>
      <c r="B1160" s="46" t="str">
        <f>IFERROR(IF(A1160="","",A1160&amp;COUNTIF(A$2:A1160,A1160)),"")</f>
        <v>経済・経営30</v>
      </c>
      <c r="C1160" s="51" t="s">
        <v>2622</v>
      </c>
      <c r="D1160" s="52">
        <v>1159</v>
      </c>
      <c r="F1160" s="51" t="s">
        <v>46</v>
      </c>
      <c r="G1160" s="51" t="s">
        <v>2634</v>
      </c>
      <c r="H1160" s="51" t="s">
        <v>1142</v>
      </c>
      <c r="K1160" s="51" t="s">
        <v>6327</v>
      </c>
      <c r="L1160" s="51" t="s">
        <v>1110</v>
      </c>
      <c r="M1160" s="51" t="s">
        <v>1111</v>
      </c>
      <c r="O1160" s="51" t="s">
        <v>6328</v>
      </c>
      <c r="P1160" s="51" t="s">
        <v>6329</v>
      </c>
      <c r="Q1160" s="52">
        <v>6500</v>
      </c>
      <c r="R1160" s="52">
        <v>7150</v>
      </c>
      <c r="S1160" s="51" t="s">
        <v>6330</v>
      </c>
      <c r="T1160" s="51" t="s">
        <v>6331</v>
      </c>
      <c r="U1160" s="51" t="s">
        <v>6332</v>
      </c>
      <c r="V1160" s="51" t="s">
        <v>82</v>
      </c>
      <c r="Y1160" s="49">
        <v>1159</v>
      </c>
    </row>
    <row r="1161" spans="1:25" x14ac:dyDescent="0.4">
      <c r="A1161" s="46" t="str">
        <f>VLOOKUP(F1161,M!$A$3:$B$32,2)</f>
        <v>経済・経営</v>
      </c>
      <c r="B1161" s="46" t="str">
        <f>IFERROR(IF(A1161="","",A1161&amp;COUNTIF(A$2:A1161,A1161)),"")</f>
        <v>経済・経営31</v>
      </c>
      <c r="C1161" s="51" t="s">
        <v>2622</v>
      </c>
      <c r="D1161" s="52">
        <v>1160</v>
      </c>
      <c r="F1161" s="51" t="s">
        <v>46</v>
      </c>
      <c r="G1161" s="51" t="s">
        <v>2634</v>
      </c>
      <c r="H1161" s="51" t="s">
        <v>1142</v>
      </c>
      <c r="K1161" s="51" t="s">
        <v>6333</v>
      </c>
      <c r="L1161" s="51" t="s">
        <v>1110</v>
      </c>
      <c r="M1161" s="51" t="s">
        <v>1111</v>
      </c>
      <c r="O1161" s="55" t="s">
        <v>6334</v>
      </c>
      <c r="P1161" s="51" t="s">
        <v>6335</v>
      </c>
      <c r="Q1161" s="52">
        <v>4800</v>
      </c>
      <c r="R1161" s="52">
        <v>5280</v>
      </c>
      <c r="S1161" s="51" t="s">
        <v>6336</v>
      </c>
      <c r="T1161" s="51" t="s">
        <v>6331</v>
      </c>
      <c r="U1161" s="51" t="s">
        <v>6337</v>
      </c>
      <c r="V1161" s="51" t="s">
        <v>82</v>
      </c>
      <c r="Y1161" s="49">
        <v>1160</v>
      </c>
    </row>
    <row r="1162" spans="1:25" x14ac:dyDescent="0.4">
      <c r="A1162" s="46" t="str">
        <f>VLOOKUP(F1162,M!$A$3:$B$32,2)</f>
        <v>経済・経営</v>
      </c>
      <c r="B1162" s="46" t="str">
        <f>IFERROR(IF(A1162="","",A1162&amp;COUNTIF(A$2:A1162,A1162)),"")</f>
        <v>経済・経営32</v>
      </c>
      <c r="C1162" s="51" t="s">
        <v>2622</v>
      </c>
      <c r="D1162" s="52">
        <v>1161</v>
      </c>
      <c r="F1162" s="51" t="s">
        <v>46</v>
      </c>
      <c r="G1162" s="51" t="s">
        <v>2634</v>
      </c>
      <c r="H1162" s="51" t="s">
        <v>1142</v>
      </c>
      <c r="K1162" s="51" t="s">
        <v>6338</v>
      </c>
      <c r="L1162" s="51" t="s">
        <v>1110</v>
      </c>
      <c r="M1162" s="51" t="s">
        <v>1111</v>
      </c>
      <c r="O1162" s="51" t="s">
        <v>6339</v>
      </c>
      <c r="P1162" s="51" t="s">
        <v>6340</v>
      </c>
      <c r="Q1162" s="52">
        <v>4700</v>
      </c>
      <c r="R1162" s="52">
        <v>5170</v>
      </c>
      <c r="S1162" s="51" t="s">
        <v>6341</v>
      </c>
      <c r="T1162" s="51" t="s">
        <v>6342</v>
      </c>
      <c r="U1162" s="51" t="s">
        <v>6343</v>
      </c>
      <c r="V1162" s="51" t="s">
        <v>82</v>
      </c>
      <c r="Y1162" s="49">
        <v>1161</v>
      </c>
    </row>
    <row r="1163" spans="1:25" x14ac:dyDescent="0.4">
      <c r="A1163" s="46" t="str">
        <f>VLOOKUP(F1163,M!$A$3:$B$32,2)</f>
        <v>経済・経営</v>
      </c>
      <c r="B1163" s="46" t="str">
        <f>IFERROR(IF(A1163="","",A1163&amp;COUNTIF(A$2:A1163,A1163)),"")</f>
        <v>経済・経営33</v>
      </c>
      <c r="C1163" s="51" t="s">
        <v>2622</v>
      </c>
      <c r="D1163" s="52">
        <v>1162</v>
      </c>
      <c r="F1163" s="51" t="s">
        <v>46</v>
      </c>
      <c r="G1163" s="51" t="s">
        <v>2634</v>
      </c>
      <c r="H1163" s="51" t="s">
        <v>1142</v>
      </c>
      <c r="K1163" s="51" t="s">
        <v>6344</v>
      </c>
      <c r="L1163" s="51" t="s">
        <v>1110</v>
      </c>
      <c r="M1163" s="51" t="s">
        <v>1111</v>
      </c>
      <c r="O1163" s="51" t="s">
        <v>6345</v>
      </c>
      <c r="P1163" s="51" t="s">
        <v>6346</v>
      </c>
      <c r="Q1163" s="52">
        <v>5600</v>
      </c>
      <c r="R1163" s="52">
        <v>6160</v>
      </c>
      <c r="S1163" s="51" t="s">
        <v>6347</v>
      </c>
      <c r="T1163" s="51" t="s">
        <v>6348</v>
      </c>
      <c r="U1163" s="51" t="s">
        <v>6349</v>
      </c>
      <c r="V1163" s="51" t="s">
        <v>82</v>
      </c>
      <c r="Y1163" s="49">
        <v>1162</v>
      </c>
    </row>
    <row r="1164" spans="1:25" x14ac:dyDescent="0.4">
      <c r="A1164" s="46" t="str">
        <f>VLOOKUP(F1164,M!$A$3:$B$32,2)</f>
        <v>経済・経営</v>
      </c>
      <c r="B1164" s="46" t="str">
        <f>IFERROR(IF(A1164="","",A1164&amp;COUNTIF(A$2:A1164,A1164)),"")</f>
        <v>経済・経営34</v>
      </c>
      <c r="C1164" s="51" t="s">
        <v>2622</v>
      </c>
      <c r="D1164" s="52">
        <v>1163</v>
      </c>
      <c r="F1164" s="51" t="s">
        <v>46</v>
      </c>
      <c r="G1164" s="51" t="s">
        <v>2634</v>
      </c>
      <c r="H1164" s="51" t="s">
        <v>1142</v>
      </c>
      <c r="K1164" s="51" t="s">
        <v>6350</v>
      </c>
      <c r="L1164" s="51" t="s">
        <v>1112</v>
      </c>
      <c r="M1164" s="51" t="s">
        <v>1113</v>
      </c>
      <c r="O1164" s="51" t="s">
        <v>6351</v>
      </c>
      <c r="P1164" s="51" t="s">
        <v>6352</v>
      </c>
      <c r="Q1164" s="52">
        <v>4800</v>
      </c>
      <c r="R1164" s="52">
        <v>5280</v>
      </c>
      <c r="S1164" s="51" t="s">
        <v>6353</v>
      </c>
      <c r="T1164" s="51" t="s">
        <v>5540</v>
      </c>
      <c r="U1164" s="51" t="s">
        <v>6354</v>
      </c>
      <c r="V1164" s="51" t="s">
        <v>82</v>
      </c>
      <c r="Y1164" s="49">
        <v>1163</v>
      </c>
    </row>
    <row r="1165" spans="1:25" x14ac:dyDescent="0.4">
      <c r="A1165" s="46" t="str">
        <f>VLOOKUP(F1165,M!$A$3:$B$32,2)</f>
        <v>経済・経営</v>
      </c>
      <c r="B1165" s="46" t="str">
        <f>IFERROR(IF(A1165="","",A1165&amp;COUNTIF(A$2:A1165,A1165)),"")</f>
        <v>経済・経営35</v>
      </c>
      <c r="C1165" s="51" t="s">
        <v>2622</v>
      </c>
      <c r="D1165" s="52">
        <v>1164</v>
      </c>
      <c r="F1165" s="51" t="s">
        <v>46</v>
      </c>
      <c r="G1165" s="51" t="s">
        <v>2634</v>
      </c>
      <c r="H1165" s="51" t="s">
        <v>1142</v>
      </c>
      <c r="K1165" s="51" t="s">
        <v>2659</v>
      </c>
      <c r="L1165" s="51" t="s">
        <v>1112</v>
      </c>
      <c r="M1165" s="51" t="s">
        <v>1113</v>
      </c>
      <c r="O1165" s="51" t="s">
        <v>2660</v>
      </c>
      <c r="P1165" s="51" t="s">
        <v>2661</v>
      </c>
      <c r="Q1165" s="52">
        <v>4500</v>
      </c>
      <c r="R1165" s="52">
        <v>4950</v>
      </c>
      <c r="S1165" s="51" t="s">
        <v>2662</v>
      </c>
      <c r="T1165" s="51" t="s">
        <v>1400</v>
      </c>
      <c r="U1165" s="51" t="s">
        <v>2663</v>
      </c>
      <c r="Y1165" s="49">
        <v>1164</v>
      </c>
    </row>
    <row r="1166" spans="1:25" x14ac:dyDescent="0.4">
      <c r="A1166" s="46" t="str">
        <f>VLOOKUP(F1166,M!$A$3:$B$32,2)</f>
        <v>経済・経営</v>
      </c>
      <c r="B1166" s="46" t="str">
        <f>IFERROR(IF(A1166="","",A1166&amp;COUNTIF(A$2:A1166,A1166)),"")</f>
        <v>経済・経営36</v>
      </c>
      <c r="C1166" s="51" t="s">
        <v>2622</v>
      </c>
      <c r="D1166" s="52">
        <v>1165</v>
      </c>
      <c r="F1166" s="51" t="s">
        <v>46</v>
      </c>
      <c r="G1166" s="51" t="s">
        <v>2634</v>
      </c>
      <c r="H1166" s="51" t="s">
        <v>1142</v>
      </c>
      <c r="K1166" s="51" t="s">
        <v>6355</v>
      </c>
      <c r="L1166" s="51" t="s">
        <v>861</v>
      </c>
      <c r="M1166" s="51" t="s">
        <v>862</v>
      </c>
      <c r="O1166" s="51" t="s">
        <v>6356</v>
      </c>
      <c r="P1166" s="51" t="s">
        <v>6357</v>
      </c>
      <c r="Q1166" s="52">
        <v>6300</v>
      </c>
      <c r="R1166" s="52">
        <v>6930</v>
      </c>
      <c r="S1166" s="51" t="s">
        <v>6358</v>
      </c>
      <c r="T1166" s="51" t="s">
        <v>2150</v>
      </c>
      <c r="U1166" s="51" t="s">
        <v>2640</v>
      </c>
      <c r="V1166" s="51" t="s">
        <v>82</v>
      </c>
      <c r="Y1166" s="49">
        <v>1165</v>
      </c>
    </row>
    <row r="1167" spans="1:25" x14ac:dyDescent="0.4">
      <c r="A1167" s="46" t="str">
        <f>VLOOKUP(F1167,M!$A$3:$B$32,2)</f>
        <v>経済・経営</v>
      </c>
      <c r="B1167" s="46" t="str">
        <f>IFERROR(IF(A1167="","",A1167&amp;COUNTIF(A$2:A1167,A1167)),"")</f>
        <v>経済・経営37</v>
      </c>
      <c r="C1167" s="51" t="s">
        <v>2622</v>
      </c>
      <c r="D1167" s="52">
        <v>1166</v>
      </c>
      <c r="F1167" s="51" t="s">
        <v>46</v>
      </c>
      <c r="G1167" s="51" t="s">
        <v>2634</v>
      </c>
      <c r="H1167" s="51" t="s">
        <v>1142</v>
      </c>
      <c r="K1167" s="51" t="s">
        <v>6359</v>
      </c>
      <c r="L1167" s="51" t="s">
        <v>382</v>
      </c>
      <c r="M1167" s="51" t="s">
        <v>383</v>
      </c>
      <c r="O1167" s="51" t="s">
        <v>6360</v>
      </c>
      <c r="P1167" s="51" t="s">
        <v>6361</v>
      </c>
      <c r="Q1167" s="52">
        <v>6000</v>
      </c>
      <c r="R1167" s="52">
        <v>6600</v>
      </c>
      <c r="S1167" s="51" t="s">
        <v>6362</v>
      </c>
      <c r="T1167" s="51" t="s">
        <v>102</v>
      </c>
      <c r="U1167" s="51" t="s">
        <v>837</v>
      </c>
      <c r="V1167" s="51" t="s">
        <v>82</v>
      </c>
      <c r="Y1167" s="49">
        <v>1166</v>
      </c>
    </row>
    <row r="1168" spans="1:25" x14ac:dyDescent="0.4">
      <c r="A1168" s="46" t="str">
        <f>VLOOKUP(F1168,M!$A$3:$B$32,2)</f>
        <v>経済・経営</v>
      </c>
      <c r="B1168" s="46" t="str">
        <f>IFERROR(IF(A1168="","",A1168&amp;COUNTIF(A$2:A1168,A1168)),"")</f>
        <v>経済・経営38</v>
      </c>
      <c r="C1168" s="51" t="s">
        <v>2622</v>
      </c>
      <c r="D1168" s="52">
        <v>1167</v>
      </c>
      <c r="F1168" s="51" t="s">
        <v>46</v>
      </c>
      <c r="G1168" s="51" t="s">
        <v>2634</v>
      </c>
      <c r="H1168" s="51" t="s">
        <v>1142</v>
      </c>
      <c r="K1168" s="51" t="s">
        <v>2666</v>
      </c>
      <c r="L1168" s="51" t="s">
        <v>382</v>
      </c>
      <c r="M1168" s="51" t="s">
        <v>383</v>
      </c>
      <c r="O1168" s="51" t="s">
        <v>2667</v>
      </c>
      <c r="P1168" s="51" t="s">
        <v>2668</v>
      </c>
      <c r="Q1168" s="52">
        <v>22000</v>
      </c>
      <c r="R1168" s="52">
        <v>24200</v>
      </c>
      <c r="S1168" s="51" t="s">
        <v>2669</v>
      </c>
      <c r="T1168" s="51" t="s">
        <v>1369</v>
      </c>
      <c r="U1168" s="51" t="s">
        <v>2670</v>
      </c>
      <c r="V1168" s="51" t="s">
        <v>82</v>
      </c>
      <c r="Y1168" s="49">
        <v>1167</v>
      </c>
    </row>
    <row r="1169" spans="1:25" x14ac:dyDescent="0.4">
      <c r="A1169" s="46" t="str">
        <f>VLOOKUP(F1169,M!$A$3:$B$32,2)</f>
        <v>経済・経営</v>
      </c>
      <c r="B1169" s="46" t="str">
        <f>IFERROR(IF(A1169="","",A1169&amp;COUNTIF(A$2:A1169,A1169)),"")</f>
        <v>経済・経営39</v>
      </c>
      <c r="C1169" s="51" t="s">
        <v>2622</v>
      </c>
      <c r="D1169" s="52">
        <v>1168</v>
      </c>
      <c r="F1169" s="51" t="s">
        <v>46</v>
      </c>
      <c r="G1169" s="51" t="s">
        <v>2634</v>
      </c>
      <c r="H1169" s="51" t="s">
        <v>1142</v>
      </c>
      <c r="K1169" s="51" t="s">
        <v>2671</v>
      </c>
      <c r="L1169" s="51" t="s">
        <v>382</v>
      </c>
      <c r="M1169" s="51" t="s">
        <v>383</v>
      </c>
      <c r="O1169" s="51" t="s">
        <v>2672</v>
      </c>
      <c r="P1169" s="51" t="s">
        <v>2673</v>
      </c>
      <c r="Q1169" s="52">
        <v>8500</v>
      </c>
      <c r="R1169" s="52">
        <v>9350</v>
      </c>
      <c r="S1169" s="51" t="s">
        <v>2674</v>
      </c>
      <c r="T1169" s="51" t="s">
        <v>1464</v>
      </c>
      <c r="U1169" s="51" t="s">
        <v>2675</v>
      </c>
      <c r="Y1169" s="49">
        <v>1168</v>
      </c>
    </row>
    <row r="1170" spans="1:25" x14ac:dyDescent="0.4">
      <c r="A1170" s="46" t="str">
        <f>VLOOKUP(F1170,M!$A$3:$B$32,2)</f>
        <v>経済・経営</v>
      </c>
      <c r="B1170" s="46" t="str">
        <f>IFERROR(IF(A1170="","",A1170&amp;COUNTIF(A$2:A1170,A1170)),"")</f>
        <v>経済・経営40</v>
      </c>
      <c r="C1170" s="51" t="s">
        <v>2622</v>
      </c>
      <c r="D1170" s="52">
        <v>1169</v>
      </c>
      <c r="F1170" s="51" t="s">
        <v>46</v>
      </c>
      <c r="G1170" s="51" t="s">
        <v>2634</v>
      </c>
      <c r="H1170" s="51" t="s">
        <v>1142</v>
      </c>
      <c r="K1170" s="51" t="s">
        <v>2676</v>
      </c>
      <c r="L1170" s="51" t="s">
        <v>382</v>
      </c>
      <c r="M1170" s="51" t="s">
        <v>383</v>
      </c>
      <c r="O1170" s="51" t="s">
        <v>2677</v>
      </c>
      <c r="P1170" s="51" t="s">
        <v>2678</v>
      </c>
      <c r="Q1170" s="52">
        <v>7800</v>
      </c>
      <c r="R1170" s="52">
        <v>8580</v>
      </c>
      <c r="S1170" s="51" t="s">
        <v>2679</v>
      </c>
      <c r="T1170" s="51" t="s">
        <v>1336</v>
      </c>
      <c r="U1170" s="51" t="s">
        <v>1771</v>
      </c>
      <c r="Y1170" s="49">
        <v>1169</v>
      </c>
    </row>
    <row r="1171" spans="1:25" x14ac:dyDescent="0.4">
      <c r="A1171" s="46" t="str">
        <f>VLOOKUP(F1171,M!$A$3:$B$32,2)</f>
        <v>経済・経営</v>
      </c>
      <c r="B1171" s="46" t="str">
        <f>IFERROR(IF(A1171="","",A1171&amp;COUNTIF(A$2:A1171,A1171)),"")</f>
        <v>経済・経営41</v>
      </c>
      <c r="C1171" s="51" t="s">
        <v>2622</v>
      </c>
      <c r="D1171" s="52">
        <v>1170</v>
      </c>
      <c r="F1171" s="51" t="s">
        <v>46</v>
      </c>
      <c r="G1171" s="51" t="s">
        <v>2634</v>
      </c>
      <c r="H1171" s="51" t="s">
        <v>1142</v>
      </c>
      <c r="K1171" s="51" t="s">
        <v>6363</v>
      </c>
      <c r="L1171" s="51" t="s">
        <v>522</v>
      </c>
      <c r="M1171" s="51" t="s">
        <v>523</v>
      </c>
      <c r="O1171" s="51" t="s">
        <v>6364</v>
      </c>
      <c r="P1171" s="51" t="s">
        <v>6365</v>
      </c>
      <c r="Q1171" s="52">
        <v>4000</v>
      </c>
      <c r="R1171" s="52">
        <v>4400</v>
      </c>
      <c r="S1171" s="51" t="s">
        <v>6366</v>
      </c>
      <c r="T1171" s="51" t="s">
        <v>224</v>
      </c>
      <c r="U1171" s="51" t="s">
        <v>1960</v>
      </c>
      <c r="V1171" s="51" t="s">
        <v>82</v>
      </c>
      <c r="Y1171" s="49">
        <v>1170</v>
      </c>
    </row>
    <row r="1172" spans="1:25" x14ac:dyDescent="0.4">
      <c r="A1172" s="46" t="str">
        <f>VLOOKUP(F1172,M!$A$3:$B$32,2)</f>
        <v>文学</v>
      </c>
      <c r="B1172" s="46" t="str">
        <f>IFERROR(IF(A1172="","",A1172&amp;COUNTIF(A$2:A1172,A1172)),"")</f>
        <v>文学38</v>
      </c>
      <c r="C1172" s="51" t="s">
        <v>2622</v>
      </c>
      <c r="D1172" s="52">
        <v>1171</v>
      </c>
      <c r="F1172" s="51" t="s">
        <v>48</v>
      </c>
      <c r="G1172" s="51" t="s">
        <v>2680</v>
      </c>
      <c r="H1172" s="51" t="s">
        <v>1162</v>
      </c>
      <c r="K1172" s="51" t="s">
        <v>1163</v>
      </c>
      <c r="L1172" s="51" t="s">
        <v>899</v>
      </c>
      <c r="M1172" s="51" t="s">
        <v>900</v>
      </c>
      <c r="O1172" s="51" t="s">
        <v>1164</v>
      </c>
      <c r="P1172" s="51" t="s">
        <v>1165</v>
      </c>
      <c r="Q1172" s="52">
        <v>3200</v>
      </c>
      <c r="R1172" s="52">
        <v>3520</v>
      </c>
      <c r="S1172" s="51" t="s">
        <v>1166</v>
      </c>
      <c r="T1172" s="51" t="s">
        <v>102</v>
      </c>
      <c r="U1172" s="51" t="s">
        <v>859</v>
      </c>
      <c r="V1172" s="51" t="s">
        <v>82</v>
      </c>
      <c r="Y1172" s="49">
        <v>1171</v>
      </c>
    </row>
    <row r="1173" spans="1:25" x14ac:dyDescent="0.4">
      <c r="A1173" s="46" t="str">
        <f>VLOOKUP(F1173,M!$A$3:$B$32,2)</f>
        <v>文学</v>
      </c>
      <c r="B1173" s="46" t="str">
        <f>IFERROR(IF(A1173="","",A1173&amp;COUNTIF(A$2:A1173,A1173)),"")</f>
        <v>文学39</v>
      </c>
      <c r="C1173" s="51" t="s">
        <v>2622</v>
      </c>
      <c r="D1173" s="52">
        <v>1172</v>
      </c>
      <c r="F1173" s="51" t="s">
        <v>48</v>
      </c>
      <c r="G1173" s="51" t="s">
        <v>2680</v>
      </c>
      <c r="H1173" s="51" t="s">
        <v>1162</v>
      </c>
      <c r="K1173" s="51" t="s">
        <v>2681</v>
      </c>
      <c r="L1173" s="51" t="s">
        <v>899</v>
      </c>
      <c r="M1173" s="51" t="s">
        <v>900</v>
      </c>
      <c r="O1173" s="51" t="s">
        <v>2682</v>
      </c>
      <c r="P1173" s="51" t="s">
        <v>2683</v>
      </c>
      <c r="Q1173" s="52">
        <v>4800</v>
      </c>
      <c r="R1173" s="52">
        <v>5280</v>
      </c>
      <c r="S1173" s="51" t="s">
        <v>2684</v>
      </c>
      <c r="T1173" s="51" t="s">
        <v>1841</v>
      </c>
      <c r="U1173" s="51" t="s">
        <v>840</v>
      </c>
      <c r="Y1173" s="49">
        <v>1172</v>
      </c>
    </row>
    <row r="1174" spans="1:25" x14ac:dyDescent="0.4">
      <c r="A1174" s="46" t="str">
        <f>VLOOKUP(F1174,M!$A$3:$B$32,2)</f>
        <v>文学</v>
      </c>
      <c r="B1174" s="46" t="str">
        <f>IFERROR(IF(A1174="","",A1174&amp;COUNTIF(A$2:A1174,A1174)),"")</f>
        <v>文学40</v>
      </c>
      <c r="C1174" s="51" t="s">
        <v>2635</v>
      </c>
      <c r="D1174" s="52">
        <v>1173</v>
      </c>
      <c r="F1174" s="51" t="s">
        <v>48</v>
      </c>
      <c r="G1174" s="51" t="s">
        <v>2680</v>
      </c>
      <c r="H1174" s="51" t="s">
        <v>1162</v>
      </c>
      <c r="K1174" s="51" t="s">
        <v>1167</v>
      </c>
      <c r="L1174" s="51" t="s">
        <v>87</v>
      </c>
      <c r="M1174" s="51" t="s">
        <v>88</v>
      </c>
      <c r="O1174" s="51" t="s">
        <v>1168</v>
      </c>
      <c r="P1174" s="51" t="s">
        <v>1169</v>
      </c>
      <c r="Q1174" s="52">
        <v>20000</v>
      </c>
      <c r="R1174" s="52">
        <v>22000</v>
      </c>
      <c r="S1174" s="51" t="s">
        <v>1170</v>
      </c>
      <c r="T1174" s="51" t="s">
        <v>110</v>
      </c>
      <c r="U1174" s="51" t="s">
        <v>1171</v>
      </c>
      <c r="V1174" s="51" t="s">
        <v>82</v>
      </c>
      <c r="Y1174" s="49">
        <v>1173</v>
      </c>
    </row>
    <row r="1175" spans="1:25" x14ac:dyDescent="0.4">
      <c r="A1175" s="46" t="str">
        <f>VLOOKUP(F1175,M!$A$3:$B$32,2)</f>
        <v>文学</v>
      </c>
      <c r="B1175" s="46" t="str">
        <f>IFERROR(IF(A1175="","",A1175&amp;COUNTIF(A$2:A1175,A1175)),"")</f>
        <v>文学41</v>
      </c>
      <c r="C1175" s="51" t="s">
        <v>2635</v>
      </c>
      <c r="D1175" s="52">
        <v>1174</v>
      </c>
      <c r="F1175" s="51" t="s">
        <v>48</v>
      </c>
      <c r="G1175" s="51" t="s">
        <v>2680</v>
      </c>
      <c r="H1175" s="51" t="s">
        <v>1162</v>
      </c>
      <c r="K1175" s="51" t="s">
        <v>2685</v>
      </c>
      <c r="L1175" s="51" t="s">
        <v>87</v>
      </c>
      <c r="M1175" s="51" t="s">
        <v>88</v>
      </c>
      <c r="O1175" s="51" t="s">
        <v>2686</v>
      </c>
      <c r="P1175" s="51" t="s">
        <v>2687</v>
      </c>
      <c r="Q1175" s="52">
        <v>9000</v>
      </c>
      <c r="R1175" s="52">
        <v>9900</v>
      </c>
      <c r="S1175" s="51" t="s">
        <v>2688</v>
      </c>
      <c r="T1175" s="51" t="s">
        <v>1299</v>
      </c>
      <c r="U1175" s="51" t="s">
        <v>158</v>
      </c>
      <c r="V1175" s="51" t="s">
        <v>82</v>
      </c>
      <c r="Y1175" s="49">
        <v>1174</v>
      </c>
    </row>
    <row r="1176" spans="1:25" x14ac:dyDescent="0.4">
      <c r="A1176" s="46" t="str">
        <f>VLOOKUP(F1176,M!$A$3:$B$32,2)</f>
        <v>文学</v>
      </c>
      <c r="B1176" s="46" t="str">
        <f>IFERROR(IF(A1176="","",A1176&amp;COUNTIF(A$2:A1176,A1176)),"")</f>
        <v>文学42</v>
      </c>
      <c r="C1176" s="51" t="s">
        <v>2635</v>
      </c>
      <c r="D1176" s="52">
        <v>1175</v>
      </c>
      <c r="F1176" s="51" t="s">
        <v>48</v>
      </c>
      <c r="G1176" s="51" t="s">
        <v>2680</v>
      </c>
      <c r="H1176" s="51" t="s">
        <v>1162</v>
      </c>
      <c r="K1176" s="51" t="s">
        <v>6367</v>
      </c>
      <c r="L1176" s="51" t="s">
        <v>796</v>
      </c>
      <c r="M1176" s="51" t="s">
        <v>797</v>
      </c>
      <c r="O1176" s="51" t="s">
        <v>6368</v>
      </c>
      <c r="P1176" s="51" t="s">
        <v>5198</v>
      </c>
      <c r="Q1176" s="52">
        <v>9000</v>
      </c>
      <c r="R1176" s="52">
        <v>9900</v>
      </c>
      <c r="S1176" s="51" t="s">
        <v>6369</v>
      </c>
      <c r="T1176" s="51" t="s">
        <v>187</v>
      </c>
      <c r="U1176" s="51" t="s">
        <v>945</v>
      </c>
      <c r="V1176" s="51" t="s">
        <v>82</v>
      </c>
      <c r="Y1176" s="49">
        <v>1175</v>
      </c>
    </row>
    <row r="1177" spans="1:25" x14ac:dyDescent="0.4">
      <c r="A1177" s="46" t="str">
        <f>VLOOKUP(F1177,M!$A$3:$B$32,2)</f>
        <v>文学</v>
      </c>
      <c r="B1177" s="46" t="str">
        <f>IFERROR(IF(A1177="","",A1177&amp;COUNTIF(A$2:A1177,A1177)),"")</f>
        <v>文学43</v>
      </c>
      <c r="C1177" s="51" t="s">
        <v>2635</v>
      </c>
      <c r="D1177" s="52">
        <v>1176</v>
      </c>
      <c r="F1177" s="51" t="s">
        <v>48</v>
      </c>
      <c r="G1177" s="51" t="s">
        <v>2680</v>
      </c>
      <c r="H1177" s="51" t="s">
        <v>1162</v>
      </c>
      <c r="K1177" s="51" t="s">
        <v>6370</v>
      </c>
      <c r="L1177" s="51" t="s">
        <v>796</v>
      </c>
      <c r="M1177" s="51" t="s">
        <v>797</v>
      </c>
      <c r="O1177" s="51" t="s">
        <v>6371</v>
      </c>
      <c r="P1177" s="51" t="s">
        <v>5198</v>
      </c>
      <c r="Q1177" s="52">
        <v>8000</v>
      </c>
      <c r="R1177" s="52">
        <v>8800</v>
      </c>
      <c r="S1177" s="51" t="s">
        <v>6372</v>
      </c>
      <c r="T1177" s="51" t="s">
        <v>5540</v>
      </c>
      <c r="U1177" s="51" t="s">
        <v>2008</v>
      </c>
      <c r="V1177" s="51" t="s">
        <v>82</v>
      </c>
      <c r="Y1177" s="49">
        <v>1176</v>
      </c>
    </row>
    <row r="1178" spans="1:25" x14ac:dyDescent="0.4">
      <c r="A1178" s="46" t="str">
        <f>VLOOKUP(F1178,M!$A$3:$B$32,2)</f>
        <v>文学</v>
      </c>
      <c r="B1178" s="46" t="str">
        <f>IFERROR(IF(A1178="","",A1178&amp;COUNTIF(A$2:A1178,A1178)),"")</f>
        <v>文学44</v>
      </c>
      <c r="C1178" s="51" t="s">
        <v>2635</v>
      </c>
      <c r="D1178" s="52">
        <v>1177</v>
      </c>
      <c r="F1178" s="51" t="s">
        <v>48</v>
      </c>
      <c r="G1178" s="51" t="s">
        <v>2680</v>
      </c>
      <c r="H1178" s="51" t="s">
        <v>1162</v>
      </c>
      <c r="K1178" s="51" t="s">
        <v>6373</v>
      </c>
      <c r="L1178" s="51" t="s">
        <v>796</v>
      </c>
      <c r="M1178" s="51" t="s">
        <v>797</v>
      </c>
      <c r="O1178" s="51" t="s">
        <v>6374</v>
      </c>
      <c r="P1178" s="51" t="s">
        <v>6375</v>
      </c>
      <c r="Q1178" s="52">
        <v>15000</v>
      </c>
      <c r="R1178" s="52">
        <v>16500</v>
      </c>
      <c r="S1178" s="51" t="s">
        <v>6376</v>
      </c>
      <c r="T1178" s="51" t="s">
        <v>110</v>
      </c>
      <c r="U1178" s="51" t="s">
        <v>6377</v>
      </c>
      <c r="V1178" s="51" t="s">
        <v>82</v>
      </c>
      <c r="Y1178" s="49">
        <v>1177</v>
      </c>
    </row>
    <row r="1179" spans="1:25" x14ac:dyDescent="0.4">
      <c r="A1179" s="46" t="str">
        <f>VLOOKUP(F1179,M!$A$3:$B$32,2)</f>
        <v>文学</v>
      </c>
      <c r="B1179" s="46" t="str">
        <f>IFERROR(IF(A1179="","",A1179&amp;COUNTIF(A$2:A1179,A1179)),"")</f>
        <v>文学45</v>
      </c>
      <c r="C1179" s="51" t="s">
        <v>2635</v>
      </c>
      <c r="D1179" s="52">
        <v>1178</v>
      </c>
      <c r="F1179" s="51" t="s">
        <v>48</v>
      </c>
      <c r="G1179" s="51" t="s">
        <v>2680</v>
      </c>
      <c r="H1179" s="51" t="s">
        <v>1162</v>
      </c>
      <c r="K1179" s="51" t="s">
        <v>6378</v>
      </c>
      <c r="L1179" s="51" t="s">
        <v>796</v>
      </c>
      <c r="M1179" s="51" t="s">
        <v>797</v>
      </c>
      <c r="O1179" s="51" t="s">
        <v>6379</v>
      </c>
      <c r="P1179" s="51" t="s">
        <v>5192</v>
      </c>
      <c r="Q1179" s="52">
        <v>9000</v>
      </c>
      <c r="R1179" s="52">
        <v>9900</v>
      </c>
      <c r="S1179" s="51" t="s">
        <v>6380</v>
      </c>
      <c r="T1179" s="51" t="s">
        <v>6381</v>
      </c>
      <c r="U1179" s="51" t="s">
        <v>6382</v>
      </c>
      <c r="V1179" s="51" t="s">
        <v>82</v>
      </c>
      <c r="Y1179" s="49">
        <v>1178</v>
      </c>
    </row>
    <row r="1180" spans="1:25" x14ac:dyDescent="0.4">
      <c r="A1180" s="46" t="str">
        <f>VLOOKUP(F1180,M!$A$3:$B$32,2)</f>
        <v>文学</v>
      </c>
      <c r="B1180" s="46" t="str">
        <f>IFERROR(IF(A1180="","",A1180&amp;COUNTIF(A$2:A1180,A1180)),"")</f>
        <v>文学46</v>
      </c>
      <c r="C1180" s="51" t="s">
        <v>2635</v>
      </c>
      <c r="D1180" s="52">
        <v>1179</v>
      </c>
      <c r="F1180" s="51" t="s">
        <v>48</v>
      </c>
      <c r="G1180" s="51" t="s">
        <v>2680</v>
      </c>
      <c r="H1180" s="51" t="s">
        <v>1162</v>
      </c>
      <c r="K1180" s="51" t="s">
        <v>5202</v>
      </c>
      <c r="L1180" s="51" t="s">
        <v>1339</v>
      </c>
      <c r="M1180" s="51" t="s">
        <v>1340</v>
      </c>
      <c r="O1180" s="51" t="s">
        <v>6383</v>
      </c>
      <c r="P1180" s="51" t="s">
        <v>6384</v>
      </c>
      <c r="Q1180" s="52">
        <v>92400</v>
      </c>
      <c r="R1180" s="52">
        <v>101640</v>
      </c>
      <c r="S1180" s="51" t="s">
        <v>6385</v>
      </c>
      <c r="T1180" s="51" t="s">
        <v>6386</v>
      </c>
      <c r="U1180" s="51" t="s">
        <v>6387</v>
      </c>
      <c r="V1180" s="51" t="s">
        <v>129</v>
      </c>
      <c r="Y1180" s="49">
        <v>1179</v>
      </c>
    </row>
    <row r="1181" spans="1:25" x14ac:dyDescent="0.4">
      <c r="A1181" s="46" t="str">
        <f>VLOOKUP(F1181,M!$A$3:$B$32,2)</f>
        <v>文学</v>
      </c>
      <c r="B1181" s="46" t="str">
        <f>IFERROR(IF(A1181="","",A1181&amp;COUNTIF(A$2:A1181,A1181)),"")</f>
        <v>文学47</v>
      </c>
      <c r="C1181" s="51" t="s">
        <v>2635</v>
      </c>
      <c r="D1181" s="52">
        <v>1180</v>
      </c>
      <c r="F1181" s="51" t="s">
        <v>48</v>
      </c>
      <c r="G1181" s="51" t="s">
        <v>2680</v>
      </c>
      <c r="H1181" s="51" t="s">
        <v>1162</v>
      </c>
      <c r="K1181" s="51" t="s">
        <v>2690</v>
      </c>
      <c r="L1181" s="51" t="s">
        <v>1339</v>
      </c>
      <c r="M1181" s="51" t="s">
        <v>1340</v>
      </c>
      <c r="O1181" s="51" t="s">
        <v>2691</v>
      </c>
      <c r="P1181" s="51" t="s">
        <v>2692</v>
      </c>
      <c r="Q1181" s="52">
        <v>9800</v>
      </c>
      <c r="R1181" s="52">
        <v>10780</v>
      </c>
      <c r="S1181" s="51" t="s">
        <v>2693</v>
      </c>
      <c r="T1181" s="51" t="s">
        <v>1400</v>
      </c>
      <c r="U1181" s="51" t="s">
        <v>2694</v>
      </c>
      <c r="V1181" s="51" t="s">
        <v>82</v>
      </c>
      <c r="Y1181" s="49">
        <v>1180</v>
      </c>
    </row>
    <row r="1182" spans="1:25" x14ac:dyDescent="0.4">
      <c r="A1182" s="46" t="str">
        <f>VLOOKUP(F1182,M!$A$3:$B$32,2)</f>
        <v>文学</v>
      </c>
      <c r="B1182" s="46" t="str">
        <f>IFERROR(IF(A1182="","",A1182&amp;COUNTIF(A$2:A1182,A1182)),"")</f>
        <v>文学48</v>
      </c>
      <c r="C1182" s="51" t="s">
        <v>2635</v>
      </c>
      <c r="D1182" s="52">
        <v>1181</v>
      </c>
      <c r="F1182" s="51" t="s">
        <v>48</v>
      </c>
      <c r="G1182" s="51" t="s">
        <v>2680</v>
      </c>
      <c r="H1182" s="51" t="s">
        <v>1162</v>
      </c>
      <c r="L1182" s="51" t="s">
        <v>646</v>
      </c>
      <c r="M1182" s="51" t="s">
        <v>647</v>
      </c>
      <c r="O1182" s="55" t="s">
        <v>6388</v>
      </c>
      <c r="P1182" s="51" t="s">
        <v>1172</v>
      </c>
      <c r="Q1182" s="52">
        <v>4400</v>
      </c>
      <c r="R1182" s="52">
        <v>4840</v>
      </c>
      <c r="S1182" s="51" t="s">
        <v>1173</v>
      </c>
      <c r="T1182" s="51" t="s">
        <v>127</v>
      </c>
      <c r="U1182" s="51" t="s">
        <v>1174</v>
      </c>
      <c r="V1182" s="51" t="s">
        <v>129</v>
      </c>
      <c r="Y1182" s="49">
        <v>1181</v>
      </c>
    </row>
    <row r="1183" spans="1:25" x14ac:dyDescent="0.4">
      <c r="A1183" s="46" t="str">
        <f>VLOOKUP(F1183,M!$A$3:$B$32,2)</f>
        <v>文学</v>
      </c>
      <c r="B1183" s="46" t="str">
        <f>IFERROR(IF(A1183="","",A1183&amp;COUNTIF(A$2:A1183,A1183)),"")</f>
        <v>文学49</v>
      </c>
      <c r="C1183" s="51" t="s">
        <v>2635</v>
      </c>
      <c r="D1183" s="52">
        <v>1182</v>
      </c>
      <c r="F1183" s="51" t="s">
        <v>48</v>
      </c>
      <c r="G1183" s="51" t="s">
        <v>2680</v>
      </c>
      <c r="H1183" s="51" t="s">
        <v>1162</v>
      </c>
      <c r="K1183" s="51" t="s">
        <v>2695</v>
      </c>
      <c r="L1183" s="51" t="s">
        <v>646</v>
      </c>
      <c r="M1183" s="51" t="s">
        <v>647</v>
      </c>
      <c r="O1183" s="51" t="s">
        <v>2696</v>
      </c>
      <c r="P1183" s="51" t="s">
        <v>2697</v>
      </c>
      <c r="Q1183" s="52">
        <v>2700</v>
      </c>
      <c r="R1183" s="52">
        <v>2970</v>
      </c>
      <c r="S1183" s="51" t="s">
        <v>2698</v>
      </c>
      <c r="T1183" s="51" t="s">
        <v>1299</v>
      </c>
      <c r="U1183" s="51" t="s">
        <v>2699</v>
      </c>
      <c r="V1183" s="51" t="s">
        <v>82</v>
      </c>
      <c r="Y1183" s="49">
        <v>1182</v>
      </c>
    </row>
    <row r="1184" spans="1:25" x14ac:dyDescent="0.4">
      <c r="A1184" s="46" t="str">
        <f>VLOOKUP(F1184,M!$A$3:$B$32,2)</f>
        <v>文学</v>
      </c>
      <c r="B1184" s="46" t="str">
        <f>IFERROR(IF(A1184="","",A1184&amp;COUNTIF(A$2:A1184,A1184)),"")</f>
        <v>文学50</v>
      </c>
      <c r="C1184" s="51" t="s">
        <v>2635</v>
      </c>
      <c r="D1184" s="52">
        <v>1183</v>
      </c>
      <c r="F1184" s="51" t="s">
        <v>48</v>
      </c>
      <c r="G1184" s="51" t="s">
        <v>2680</v>
      </c>
      <c r="H1184" s="51" t="s">
        <v>1162</v>
      </c>
      <c r="K1184" s="51" t="s">
        <v>2700</v>
      </c>
      <c r="L1184" s="51" t="s">
        <v>646</v>
      </c>
      <c r="M1184" s="51" t="s">
        <v>647</v>
      </c>
      <c r="O1184" s="51" t="s">
        <v>2701</v>
      </c>
      <c r="P1184" s="51" t="s">
        <v>2702</v>
      </c>
      <c r="Q1184" s="52">
        <v>17000</v>
      </c>
      <c r="R1184" s="52">
        <v>18700</v>
      </c>
      <c r="S1184" s="51" t="s">
        <v>2703</v>
      </c>
      <c r="T1184" s="51" t="s">
        <v>1299</v>
      </c>
      <c r="U1184" s="51" t="s">
        <v>2704</v>
      </c>
      <c r="Y1184" s="49">
        <v>1183</v>
      </c>
    </row>
    <row r="1185" spans="1:25" x14ac:dyDescent="0.4">
      <c r="A1185" s="46" t="str">
        <f>VLOOKUP(F1185,M!$A$3:$B$32,2)</f>
        <v>文学</v>
      </c>
      <c r="B1185" s="46" t="str">
        <f>IFERROR(IF(A1185="","",A1185&amp;COUNTIF(A$2:A1185,A1185)),"")</f>
        <v>文学51</v>
      </c>
      <c r="C1185" s="51" t="s">
        <v>2635</v>
      </c>
      <c r="D1185" s="52">
        <v>1184</v>
      </c>
      <c r="F1185" s="51" t="s">
        <v>48</v>
      </c>
      <c r="G1185" s="51" t="s">
        <v>2680</v>
      </c>
      <c r="H1185" s="51" t="s">
        <v>1162</v>
      </c>
      <c r="L1185" s="51" t="s">
        <v>646</v>
      </c>
      <c r="M1185" s="51" t="s">
        <v>647</v>
      </c>
      <c r="O1185" s="51" t="s">
        <v>6389</v>
      </c>
      <c r="P1185" s="51" t="s">
        <v>2705</v>
      </c>
      <c r="Q1185" s="52">
        <v>84400</v>
      </c>
      <c r="R1185" s="52">
        <v>92840</v>
      </c>
      <c r="S1185" s="51" t="s">
        <v>2706</v>
      </c>
      <c r="T1185" s="51" t="s">
        <v>2707</v>
      </c>
      <c r="U1185" s="51" t="s">
        <v>1107</v>
      </c>
      <c r="Y1185" s="49">
        <v>1184</v>
      </c>
    </row>
    <row r="1186" spans="1:25" x14ac:dyDescent="0.4">
      <c r="A1186" s="46" t="str">
        <f>VLOOKUP(F1186,M!$A$3:$B$32,2)</f>
        <v>文学</v>
      </c>
      <c r="B1186" s="46" t="str">
        <f>IFERROR(IF(A1186="","",A1186&amp;COUNTIF(A$2:A1186,A1186)),"")</f>
        <v>文学52</v>
      </c>
      <c r="C1186" s="51" t="s">
        <v>2635</v>
      </c>
      <c r="D1186" s="52">
        <v>1185</v>
      </c>
      <c r="F1186" s="51" t="s">
        <v>48</v>
      </c>
      <c r="G1186" s="51" t="s">
        <v>2680</v>
      </c>
      <c r="H1186" s="51" t="s">
        <v>1162</v>
      </c>
      <c r="K1186" s="51" t="s">
        <v>2708</v>
      </c>
      <c r="L1186" s="51" t="s">
        <v>646</v>
      </c>
      <c r="M1186" s="51" t="s">
        <v>647</v>
      </c>
      <c r="O1186" s="51" t="s">
        <v>2709</v>
      </c>
      <c r="P1186" s="51" t="s">
        <v>2710</v>
      </c>
      <c r="Q1186" s="52">
        <v>8500</v>
      </c>
      <c r="R1186" s="52">
        <v>9350</v>
      </c>
      <c r="S1186" s="51" t="s">
        <v>2711</v>
      </c>
      <c r="T1186" s="51" t="s">
        <v>1778</v>
      </c>
      <c r="U1186" s="51" t="s">
        <v>2712</v>
      </c>
      <c r="Y1186" s="49">
        <v>1185</v>
      </c>
    </row>
    <row r="1187" spans="1:25" x14ac:dyDescent="0.4">
      <c r="A1187" s="46" t="str">
        <f>VLOOKUP(F1187,M!$A$3:$B$32,2)</f>
        <v>文学</v>
      </c>
      <c r="B1187" s="46" t="str">
        <f>IFERROR(IF(A1187="","",A1187&amp;COUNTIF(A$2:A1187,A1187)),"")</f>
        <v>文学53</v>
      </c>
      <c r="C1187" s="51" t="s">
        <v>2635</v>
      </c>
      <c r="D1187" s="52">
        <v>1186</v>
      </c>
      <c r="F1187" s="51" t="s">
        <v>48</v>
      </c>
      <c r="G1187" s="51" t="s">
        <v>2680</v>
      </c>
      <c r="H1187" s="51" t="s">
        <v>1162</v>
      </c>
      <c r="K1187" s="51" t="s">
        <v>2713</v>
      </c>
      <c r="L1187" s="51" t="s">
        <v>646</v>
      </c>
      <c r="M1187" s="51" t="s">
        <v>647</v>
      </c>
      <c r="O1187" s="51" t="s">
        <v>2714</v>
      </c>
      <c r="P1187" s="51" t="s">
        <v>2715</v>
      </c>
      <c r="Q1187" s="52">
        <v>8200</v>
      </c>
      <c r="R1187" s="52">
        <v>9020</v>
      </c>
      <c r="S1187" s="51" t="s">
        <v>2716</v>
      </c>
      <c r="T1187" s="51" t="s">
        <v>2261</v>
      </c>
      <c r="U1187" s="51" t="s">
        <v>2717</v>
      </c>
      <c r="Y1187" s="49">
        <v>1186</v>
      </c>
    </row>
    <row r="1188" spans="1:25" x14ac:dyDescent="0.4">
      <c r="A1188" s="46" t="str">
        <f>VLOOKUP(F1188,M!$A$3:$B$32,2)</f>
        <v>文学</v>
      </c>
      <c r="B1188" s="46" t="str">
        <f>IFERROR(IF(A1188="","",A1188&amp;COUNTIF(A$2:A1188,A1188)),"")</f>
        <v>文学54</v>
      </c>
      <c r="C1188" s="51" t="s">
        <v>2635</v>
      </c>
      <c r="D1188" s="52">
        <v>1187</v>
      </c>
      <c r="F1188" s="51" t="s">
        <v>48</v>
      </c>
      <c r="G1188" s="51" t="s">
        <v>2680</v>
      </c>
      <c r="H1188" s="51" t="s">
        <v>1162</v>
      </c>
      <c r="K1188" s="51" t="s">
        <v>2718</v>
      </c>
      <c r="L1188" s="51" t="s">
        <v>646</v>
      </c>
      <c r="M1188" s="51" t="s">
        <v>647</v>
      </c>
      <c r="O1188" s="51" t="s">
        <v>2719</v>
      </c>
      <c r="P1188" s="51" t="s">
        <v>2720</v>
      </c>
      <c r="Q1188" s="52">
        <v>6000</v>
      </c>
      <c r="R1188" s="52">
        <v>6600</v>
      </c>
      <c r="S1188" s="51" t="s">
        <v>2721</v>
      </c>
      <c r="T1188" s="51" t="s">
        <v>1535</v>
      </c>
      <c r="U1188" s="51" t="s">
        <v>2722</v>
      </c>
      <c r="Y1188" s="49">
        <v>1187</v>
      </c>
    </row>
    <row r="1189" spans="1:25" x14ac:dyDescent="0.4">
      <c r="A1189" s="46" t="str">
        <f>VLOOKUP(F1189,M!$A$3:$B$32,2)</f>
        <v>文学</v>
      </c>
      <c r="B1189" s="46" t="str">
        <f>IFERROR(IF(A1189="","",A1189&amp;COUNTIF(A$2:A1189,A1189)),"")</f>
        <v>文学55</v>
      </c>
      <c r="C1189" s="51" t="s">
        <v>2635</v>
      </c>
      <c r="D1189" s="52">
        <v>1188</v>
      </c>
      <c r="F1189" s="51" t="s">
        <v>48</v>
      </c>
      <c r="G1189" s="51" t="s">
        <v>2680</v>
      </c>
      <c r="H1189" s="51" t="s">
        <v>1162</v>
      </c>
      <c r="L1189" s="51" t="s">
        <v>646</v>
      </c>
      <c r="M1189" s="51" t="s">
        <v>647</v>
      </c>
      <c r="O1189" s="51" t="s">
        <v>6390</v>
      </c>
      <c r="P1189" s="51" t="s">
        <v>2723</v>
      </c>
      <c r="Q1189" s="52">
        <v>14600</v>
      </c>
      <c r="R1189" s="52">
        <v>16060</v>
      </c>
      <c r="S1189" s="51" t="s">
        <v>2724</v>
      </c>
      <c r="T1189" s="51" t="s">
        <v>2725</v>
      </c>
      <c r="U1189" s="51" t="s">
        <v>2726</v>
      </c>
      <c r="Y1189" s="49">
        <v>1188</v>
      </c>
    </row>
    <row r="1190" spans="1:25" x14ac:dyDescent="0.4">
      <c r="A1190" s="46" t="str">
        <f>VLOOKUP(F1190,M!$A$3:$B$32,2)</f>
        <v>文学</v>
      </c>
      <c r="B1190" s="46" t="str">
        <f>IFERROR(IF(A1190="","",A1190&amp;COUNTIF(A$2:A1190,A1190)),"")</f>
        <v>文学56</v>
      </c>
      <c r="C1190" s="51" t="s">
        <v>2664</v>
      </c>
      <c r="D1190" s="52">
        <v>1189</v>
      </c>
      <c r="F1190" s="51" t="s">
        <v>48</v>
      </c>
      <c r="G1190" s="51" t="s">
        <v>2680</v>
      </c>
      <c r="H1190" s="51" t="s">
        <v>1162</v>
      </c>
      <c r="K1190" s="51" t="s">
        <v>2727</v>
      </c>
      <c r="L1190" s="51" t="s">
        <v>646</v>
      </c>
      <c r="M1190" s="51" t="s">
        <v>647</v>
      </c>
      <c r="O1190" s="51" t="s">
        <v>2728</v>
      </c>
      <c r="P1190" s="51" t="s">
        <v>2729</v>
      </c>
      <c r="Q1190" s="52">
        <v>8800</v>
      </c>
      <c r="R1190" s="52">
        <v>9680</v>
      </c>
      <c r="S1190" s="51" t="s">
        <v>2730</v>
      </c>
      <c r="T1190" s="51" t="s">
        <v>1450</v>
      </c>
      <c r="U1190" s="51" t="s">
        <v>2731</v>
      </c>
      <c r="Y1190" s="49">
        <v>1189</v>
      </c>
    </row>
    <row r="1191" spans="1:25" x14ac:dyDescent="0.4">
      <c r="A1191" s="46" t="str">
        <f>VLOOKUP(F1191,M!$A$3:$B$32,2)</f>
        <v>文学</v>
      </c>
      <c r="B1191" s="46" t="str">
        <f>IFERROR(IF(A1191="","",A1191&amp;COUNTIF(A$2:A1191,A1191)),"")</f>
        <v>文学57</v>
      </c>
      <c r="C1191" s="51" t="s">
        <v>2664</v>
      </c>
      <c r="D1191" s="52">
        <v>1190</v>
      </c>
      <c r="F1191" s="51" t="s">
        <v>48</v>
      </c>
      <c r="G1191" s="51" t="s">
        <v>2680</v>
      </c>
      <c r="H1191" s="51" t="s">
        <v>1162</v>
      </c>
      <c r="K1191" s="51" t="s">
        <v>6391</v>
      </c>
      <c r="L1191" s="51" t="s">
        <v>814</v>
      </c>
      <c r="M1191" s="51" t="s">
        <v>815</v>
      </c>
      <c r="O1191" s="51" t="s">
        <v>6392</v>
      </c>
      <c r="P1191" s="51" t="s">
        <v>6393</v>
      </c>
      <c r="Q1191" s="52">
        <v>17000</v>
      </c>
      <c r="R1191" s="52">
        <v>18700</v>
      </c>
      <c r="S1191" s="51" t="s">
        <v>6394</v>
      </c>
      <c r="T1191" s="51" t="s">
        <v>224</v>
      </c>
      <c r="U1191" s="51" t="s">
        <v>103</v>
      </c>
      <c r="V1191" s="51" t="s">
        <v>82</v>
      </c>
      <c r="Y1191" s="49">
        <v>1190</v>
      </c>
    </row>
    <row r="1192" spans="1:25" x14ac:dyDescent="0.4">
      <c r="A1192" s="46" t="str">
        <f>VLOOKUP(F1192,M!$A$3:$B$32,2)</f>
        <v>文学</v>
      </c>
      <c r="B1192" s="46" t="str">
        <f>IFERROR(IF(A1192="","",A1192&amp;COUNTIF(A$2:A1192,A1192)),"")</f>
        <v>文学58</v>
      </c>
      <c r="C1192" s="51" t="s">
        <v>2664</v>
      </c>
      <c r="D1192" s="52">
        <v>1191</v>
      </c>
      <c r="F1192" s="51" t="s">
        <v>48</v>
      </c>
      <c r="G1192" s="51" t="s">
        <v>2680</v>
      </c>
      <c r="H1192" s="51" t="s">
        <v>1162</v>
      </c>
      <c r="K1192" s="51" t="s">
        <v>6395</v>
      </c>
      <c r="L1192" s="51" t="s">
        <v>814</v>
      </c>
      <c r="M1192" s="51" t="s">
        <v>815</v>
      </c>
      <c r="O1192" s="51" t="s">
        <v>6396</v>
      </c>
      <c r="P1192" s="51" t="s">
        <v>6397</v>
      </c>
      <c r="Q1192" s="52">
        <v>12000</v>
      </c>
      <c r="R1192" s="52">
        <v>13200</v>
      </c>
      <c r="S1192" s="51" t="s">
        <v>6398</v>
      </c>
      <c r="T1192" s="51" t="s">
        <v>110</v>
      </c>
      <c r="U1192" s="51" t="s">
        <v>162</v>
      </c>
      <c r="V1192" s="51" t="s">
        <v>82</v>
      </c>
      <c r="Y1192" s="49">
        <v>1191</v>
      </c>
    </row>
    <row r="1193" spans="1:25" x14ac:dyDescent="0.4">
      <c r="A1193" s="46" t="str">
        <f>VLOOKUP(F1193,M!$A$3:$B$32,2)</f>
        <v>文学</v>
      </c>
      <c r="B1193" s="46" t="str">
        <f>IFERROR(IF(A1193="","",A1193&amp;COUNTIF(A$2:A1193,A1193)),"")</f>
        <v>文学59</v>
      </c>
      <c r="C1193" s="51" t="s">
        <v>2664</v>
      </c>
      <c r="D1193" s="52">
        <v>1192</v>
      </c>
      <c r="F1193" s="51" t="s">
        <v>48</v>
      </c>
      <c r="G1193" s="51" t="s">
        <v>2680</v>
      </c>
      <c r="H1193" s="51" t="s">
        <v>1162</v>
      </c>
      <c r="K1193" s="51" t="s">
        <v>6399</v>
      </c>
      <c r="L1193" s="51" t="s">
        <v>814</v>
      </c>
      <c r="M1193" s="51" t="s">
        <v>815</v>
      </c>
      <c r="O1193" s="51" t="s">
        <v>6400</v>
      </c>
      <c r="P1193" s="51" t="s">
        <v>6401</v>
      </c>
      <c r="Q1193" s="52">
        <v>4300</v>
      </c>
      <c r="R1193" s="52">
        <v>4730</v>
      </c>
      <c r="S1193" s="51" t="s">
        <v>6402</v>
      </c>
      <c r="T1193" s="51" t="s">
        <v>110</v>
      </c>
      <c r="U1193" s="51" t="s">
        <v>507</v>
      </c>
      <c r="V1193" s="51" t="s">
        <v>82</v>
      </c>
      <c r="Y1193" s="49">
        <v>1192</v>
      </c>
    </row>
    <row r="1194" spans="1:25" x14ac:dyDescent="0.4">
      <c r="A1194" s="46" t="str">
        <f>VLOOKUP(F1194,M!$A$3:$B$32,2)</f>
        <v>文学</v>
      </c>
      <c r="B1194" s="46" t="str">
        <f>IFERROR(IF(A1194="","",A1194&amp;COUNTIF(A$2:A1194,A1194)),"")</f>
        <v>文学60</v>
      </c>
      <c r="C1194" s="51" t="s">
        <v>2664</v>
      </c>
      <c r="D1194" s="52">
        <v>1193</v>
      </c>
      <c r="F1194" s="51" t="s">
        <v>48</v>
      </c>
      <c r="G1194" s="51" t="s">
        <v>2680</v>
      </c>
      <c r="H1194" s="51" t="s">
        <v>1162</v>
      </c>
      <c r="K1194" s="51" t="s">
        <v>6403</v>
      </c>
      <c r="L1194" s="51" t="s">
        <v>814</v>
      </c>
      <c r="M1194" s="51" t="s">
        <v>815</v>
      </c>
      <c r="O1194" s="51" t="s">
        <v>6404</v>
      </c>
      <c r="P1194" s="51" t="s">
        <v>6405</v>
      </c>
      <c r="Q1194" s="52">
        <v>8500</v>
      </c>
      <c r="R1194" s="52">
        <v>9350</v>
      </c>
      <c r="S1194" s="51" t="s">
        <v>6406</v>
      </c>
      <c r="T1194" s="51" t="s">
        <v>224</v>
      </c>
      <c r="U1194" s="51" t="s">
        <v>174</v>
      </c>
      <c r="V1194" s="51" t="s">
        <v>82</v>
      </c>
      <c r="Y1194" s="49">
        <v>1193</v>
      </c>
    </row>
    <row r="1195" spans="1:25" x14ac:dyDescent="0.4">
      <c r="A1195" s="46" t="str">
        <f>VLOOKUP(F1195,M!$A$3:$B$32,2)</f>
        <v>文学</v>
      </c>
      <c r="B1195" s="46" t="str">
        <f>IFERROR(IF(A1195="","",A1195&amp;COUNTIF(A$2:A1195,A1195)),"")</f>
        <v>文学61</v>
      </c>
      <c r="C1195" s="51" t="s">
        <v>2664</v>
      </c>
      <c r="D1195" s="52">
        <v>1194</v>
      </c>
      <c r="F1195" s="51" t="s">
        <v>48</v>
      </c>
      <c r="G1195" s="51" t="s">
        <v>2680</v>
      </c>
      <c r="H1195" s="51" t="s">
        <v>1162</v>
      </c>
      <c r="K1195" s="51" t="s">
        <v>6407</v>
      </c>
      <c r="L1195" s="51" t="s">
        <v>814</v>
      </c>
      <c r="M1195" s="51" t="s">
        <v>815</v>
      </c>
      <c r="O1195" s="51" t="s">
        <v>6408</v>
      </c>
      <c r="P1195" s="51" t="s">
        <v>6409</v>
      </c>
      <c r="Q1195" s="52">
        <v>3600</v>
      </c>
      <c r="R1195" s="52">
        <v>3960</v>
      </c>
      <c r="S1195" s="51" t="s">
        <v>6410</v>
      </c>
      <c r="T1195" s="51" t="s">
        <v>5540</v>
      </c>
      <c r="U1195" s="51" t="s">
        <v>230</v>
      </c>
      <c r="V1195" s="51" t="s">
        <v>82</v>
      </c>
      <c r="Y1195" s="49">
        <v>1194</v>
      </c>
    </row>
    <row r="1196" spans="1:25" x14ac:dyDescent="0.4">
      <c r="A1196" s="46" t="str">
        <f>VLOOKUP(F1196,M!$A$3:$B$32,2)</f>
        <v>文学</v>
      </c>
      <c r="B1196" s="46" t="str">
        <f>IFERROR(IF(A1196="","",A1196&amp;COUNTIF(A$2:A1196,A1196)),"")</f>
        <v>文学62</v>
      </c>
      <c r="C1196" s="51" t="s">
        <v>2664</v>
      </c>
      <c r="D1196" s="52">
        <v>1195</v>
      </c>
      <c r="F1196" s="51" t="s">
        <v>48</v>
      </c>
      <c r="G1196" s="51" t="s">
        <v>2680</v>
      </c>
      <c r="H1196" s="51" t="s">
        <v>1162</v>
      </c>
      <c r="K1196" s="51" t="s">
        <v>1176</v>
      </c>
      <c r="L1196" s="51" t="s">
        <v>814</v>
      </c>
      <c r="M1196" s="51" t="s">
        <v>815</v>
      </c>
      <c r="O1196" s="51" t="s">
        <v>1177</v>
      </c>
      <c r="P1196" s="51" t="s">
        <v>1178</v>
      </c>
      <c r="Q1196" s="52">
        <v>3800</v>
      </c>
      <c r="R1196" s="52">
        <v>4180</v>
      </c>
      <c r="S1196" s="51" t="s">
        <v>1179</v>
      </c>
      <c r="T1196" s="51" t="s">
        <v>97</v>
      </c>
      <c r="U1196" s="51" t="s">
        <v>1180</v>
      </c>
      <c r="V1196" s="51" t="s">
        <v>82</v>
      </c>
      <c r="Y1196" s="49">
        <v>1195</v>
      </c>
    </row>
    <row r="1197" spans="1:25" x14ac:dyDescent="0.4">
      <c r="A1197" s="46" t="str">
        <f>VLOOKUP(F1197,M!$A$3:$B$32,2)</f>
        <v>文学</v>
      </c>
      <c r="B1197" s="46" t="str">
        <f>IFERROR(IF(A1197="","",A1197&amp;COUNTIF(A$2:A1197,A1197)),"")</f>
        <v>文学63</v>
      </c>
      <c r="C1197" s="51" t="s">
        <v>2664</v>
      </c>
      <c r="D1197" s="52">
        <v>1196</v>
      </c>
      <c r="F1197" s="51" t="s">
        <v>48</v>
      </c>
      <c r="G1197" s="51" t="s">
        <v>2680</v>
      </c>
      <c r="H1197" s="51" t="s">
        <v>1162</v>
      </c>
      <c r="L1197" s="51" t="s">
        <v>814</v>
      </c>
      <c r="M1197" s="51" t="s">
        <v>815</v>
      </c>
      <c r="O1197" s="51" t="s">
        <v>6411</v>
      </c>
      <c r="P1197" s="51" t="s">
        <v>1181</v>
      </c>
      <c r="Q1197" s="52">
        <v>8900</v>
      </c>
      <c r="R1197" s="52">
        <v>9790</v>
      </c>
      <c r="S1197" s="51" t="s">
        <v>1182</v>
      </c>
      <c r="T1197" s="51" t="s">
        <v>1183</v>
      </c>
      <c r="U1197" s="51" t="s">
        <v>1184</v>
      </c>
      <c r="V1197" s="51" t="s">
        <v>129</v>
      </c>
      <c r="Y1197" s="49">
        <v>1196</v>
      </c>
    </row>
    <row r="1198" spans="1:25" x14ac:dyDescent="0.4">
      <c r="A1198" s="46" t="str">
        <f>VLOOKUP(F1198,M!$A$3:$B$32,2)</f>
        <v>文学</v>
      </c>
      <c r="B1198" s="46" t="str">
        <f>IFERROR(IF(A1198="","",A1198&amp;COUNTIF(A$2:A1198,A1198)),"")</f>
        <v>文学64</v>
      </c>
      <c r="C1198" s="51" t="s">
        <v>2664</v>
      </c>
      <c r="D1198" s="52">
        <v>1197</v>
      </c>
      <c r="F1198" s="51" t="s">
        <v>48</v>
      </c>
      <c r="G1198" s="51" t="s">
        <v>2680</v>
      </c>
      <c r="H1198" s="51" t="s">
        <v>1162</v>
      </c>
      <c r="K1198" s="51" t="s">
        <v>6412</v>
      </c>
      <c r="L1198" s="51" t="s">
        <v>739</v>
      </c>
      <c r="M1198" s="51" t="s">
        <v>740</v>
      </c>
      <c r="O1198" s="51" t="s">
        <v>6413</v>
      </c>
      <c r="P1198" s="51" t="s">
        <v>6414</v>
      </c>
      <c r="Q1198" s="52">
        <v>12000</v>
      </c>
      <c r="R1198" s="52">
        <v>13200</v>
      </c>
      <c r="S1198" s="51" t="s">
        <v>6415</v>
      </c>
      <c r="T1198" s="51" t="s">
        <v>6416</v>
      </c>
      <c r="U1198" s="51" t="s">
        <v>6417</v>
      </c>
      <c r="V1198" s="51" t="s">
        <v>82</v>
      </c>
      <c r="Y1198" s="49">
        <v>1197</v>
      </c>
    </row>
    <row r="1199" spans="1:25" x14ac:dyDescent="0.4">
      <c r="A1199" s="46" t="str">
        <f>VLOOKUP(F1199,M!$A$3:$B$32,2)</f>
        <v>文学</v>
      </c>
      <c r="B1199" s="46" t="str">
        <f>IFERROR(IF(A1199="","",A1199&amp;COUNTIF(A$2:A1199,A1199)),"")</f>
        <v>文学65</v>
      </c>
      <c r="C1199" s="51" t="s">
        <v>2664</v>
      </c>
      <c r="D1199" s="52">
        <v>1198</v>
      </c>
      <c r="F1199" s="51" t="s">
        <v>48</v>
      </c>
      <c r="G1199" s="51" t="s">
        <v>2680</v>
      </c>
      <c r="H1199" s="51" t="s">
        <v>1162</v>
      </c>
      <c r="L1199" s="51" t="s">
        <v>2426</v>
      </c>
      <c r="M1199" s="51" t="s">
        <v>2427</v>
      </c>
      <c r="O1199" s="51" t="s">
        <v>6418</v>
      </c>
      <c r="Q1199" s="54">
        <v>21200</v>
      </c>
      <c r="R1199" s="52">
        <v>23320</v>
      </c>
      <c r="S1199" s="51" t="s">
        <v>2734</v>
      </c>
      <c r="T1199" s="51" t="s">
        <v>1582</v>
      </c>
      <c r="U1199" s="51" t="s">
        <v>830</v>
      </c>
      <c r="Y1199" s="49">
        <v>1198</v>
      </c>
    </row>
    <row r="1200" spans="1:25" x14ac:dyDescent="0.4">
      <c r="A1200" s="46" t="str">
        <f>VLOOKUP(F1200,M!$A$3:$B$32,2)</f>
        <v>文学</v>
      </c>
      <c r="B1200" s="46" t="str">
        <f>IFERROR(IF(A1200="","",A1200&amp;COUNTIF(A$2:A1200,A1200)),"")</f>
        <v>文学66</v>
      </c>
      <c r="C1200" s="51" t="s">
        <v>2664</v>
      </c>
      <c r="D1200" s="52">
        <v>1199</v>
      </c>
      <c r="F1200" s="51" t="s">
        <v>48</v>
      </c>
      <c r="G1200" s="51" t="s">
        <v>2680</v>
      </c>
      <c r="H1200" s="51" t="s">
        <v>1162</v>
      </c>
      <c r="L1200" s="51" t="s">
        <v>2426</v>
      </c>
      <c r="M1200" s="51" t="s">
        <v>2427</v>
      </c>
      <c r="O1200" s="51" t="s">
        <v>2735</v>
      </c>
      <c r="P1200" s="51" t="s">
        <v>2736</v>
      </c>
      <c r="Q1200" s="52">
        <v>13000</v>
      </c>
      <c r="R1200" s="52">
        <v>14300</v>
      </c>
      <c r="S1200" s="51" t="s">
        <v>2737</v>
      </c>
      <c r="T1200" s="51" t="s">
        <v>1836</v>
      </c>
      <c r="U1200" s="51" t="s">
        <v>1107</v>
      </c>
      <c r="Y1200" s="49">
        <v>1199</v>
      </c>
    </row>
    <row r="1201" spans="1:25" x14ac:dyDescent="0.4">
      <c r="A1201" s="46" t="str">
        <f>VLOOKUP(F1201,M!$A$3:$B$32,2)</f>
        <v>文学</v>
      </c>
      <c r="B1201" s="46" t="str">
        <f>IFERROR(IF(A1201="","",A1201&amp;COUNTIF(A$2:A1201,A1201)),"")</f>
        <v>文学67</v>
      </c>
      <c r="C1201" s="51" t="s">
        <v>2664</v>
      </c>
      <c r="D1201" s="52">
        <v>1200</v>
      </c>
      <c r="F1201" s="51" t="s">
        <v>48</v>
      </c>
      <c r="G1201" s="51" t="s">
        <v>2680</v>
      </c>
      <c r="H1201" s="51" t="s">
        <v>1162</v>
      </c>
      <c r="K1201" s="51" t="s">
        <v>2425</v>
      </c>
      <c r="L1201" s="51" t="s">
        <v>2426</v>
      </c>
      <c r="M1201" s="51" t="s">
        <v>2427</v>
      </c>
      <c r="O1201" s="51" t="s">
        <v>2428</v>
      </c>
      <c r="P1201" s="51" t="s">
        <v>2429</v>
      </c>
      <c r="Q1201" s="52">
        <v>13000</v>
      </c>
      <c r="R1201" s="52">
        <v>14300</v>
      </c>
      <c r="S1201" s="51" t="s">
        <v>2430</v>
      </c>
      <c r="T1201" s="51" t="s">
        <v>1616</v>
      </c>
      <c r="U1201" s="51" t="s">
        <v>2431</v>
      </c>
      <c r="Y1201" s="49">
        <v>1200</v>
      </c>
    </row>
    <row r="1202" spans="1:25" x14ac:dyDescent="0.4">
      <c r="A1202" s="46" t="str">
        <f>VLOOKUP(F1202,M!$A$3:$B$32,2)</f>
        <v>文学</v>
      </c>
      <c r="B1202" s="46" t="str">
        <f>IFERROR(IF(A1202="","",A1202&amp;COUNTIF(A$2:A1202,A1202)),"")</f>
        <v>文学68</v>
      </c>
      <c r="C1202" s="51" t="s">
        <v>2792</v>
      </c>
      <c r="D1202" s="52">
        <v>1201</v>
      </c>
      <c r="F1202" s="55" t="s">
        <v>48</v>
      </c>
      <c r="G1202" s="51" t="s">
        <v>2680</v>
      </c>
      <c r="H1202" s="55" t="s">
        <v>1162</v>
      </c>
      <c r="K1202" s="51" t="s">
        <v>1227</v>
      </c>
      <c r="L1202" s="51" t="s">
        <v>345</v>
      </c>
      <c r="M1202" s="51" t="s">
        <v>346</v>
      </c>
      <c r="O1202" s="51" t="s">
        <v>1228</v>
      </c>
      <c r="P1202" s="51" t="s">
        <v>1229</v>
      </c>
      <c r="Q1202" s="52">
        <v>26000</v>
      </c>
      <c r="R1202" s="52">
        <v>28600</v>
      </c>
      <c r="S1202" s="51" t="s">
        <v>1230</v>
      </c>
      <c r="T1202" s="51" t="s">
        <v>110</v>
      </c>
      <c r="U1202" s="51" t="s">
        <v>1231</v>
      </c>
      <c r="V1202" s="51" t="s">
        <v>82</v>
      </c>
      <c r="Y1202" s="49">
        <v>1201</v>
      </c>
    </row>
    <row r="1203" spans="1:25" x14ac:dyDescent="0.4">
      <c r="A1203" s="46" t="str">
        <f>VLOOKUP(F1203,M!$A$3:$B$32,2)</f>
        <v>文学</v>
      </c>
      <c r="B1203" s="46" t="str">
        <f>IFERROR(IF(A1203="","",A1203&amp;COUNTIF(A$2:A1203,A1203)),"")</f>
        <v>文学69</v>
      </c>
      <c r="C1203" s="51" t="s">
        <v>2664</v>
      </c>
      <c r="D1203" s="52">
        <v>1202</v>
      </c>
      <c r="F1203" s="51" t="s">
        <v>48</v>
      </c>
      <c r="G1203" s="51" t="s">
        <v>2680</v>
      </c>
      <c r="H1203" s="51" t="s">
        <v>1162</v>
      </c>
      <c r="L1203" s="51" t="s">
        <v>564</v>
      </c>
      <c r="M1203" s="51" t="s">
        <v>565</v>
      </c>
      <c r="O1203" s="51" t="s">
        <v>6419</v>
      </c>
      <c r="P1203" s="51" t="s">
        <v>6420</v>
      </c>
      <c r="Q1203" s="52">
        <v>68400</v>
      </c>
      <c r="R1203" s="52">
        <v>75240</v>
      </c>
      <c r="S1203" s="51" t="s">
        <v>6421</v>
      </c>
      <c r="T1203" s="51" t="s">
        <v>6422</v>
      </c>
      <c r="U1203" s="51" t="s">
        <v>6423</v>
      </c>
      <c r="V1203" s="51" t="s">
        <v>129</v>
      </c>
      <c r="Y1203" s="49">
        <v>1202</v>
      </c>
    </row>
    <row r="1204" spans="1:25" x14ac:dyDescent="0.4">
      <c r="A1204" s="46" t="str">
        <f>VLOOKUP(F1204,M!$A$3:$B$32,2)</f>
        <v>文学</v>
      </c>
      <c r="B1204" s="46" t="str">
        <f>IFERROR(IF(A1204="","",A1204&amp;COUNTIF(A$2:A1204,A1204)),"")</f>
        <v>文学70</v>
      </c>
      <c r="C1204" s="51" t="s">
        <v>2664</v>
      </c>
      <c r="D1204" s="52">
        <v>1203</v>
      </c>
      <c r="F1204" s="51" t="s">
        <v>48</v>
      </c>
      <c r="G1204" s="51" t="s">
        <v>2680</v>
      </c>
      <c r="H1204" s="51" t="s">
        <v>1162</v>
      </c>
      <c r="K1204" s="51" t="s">
        <v>2738</v>
      </c>
      <c r="L1204" s="51" t="s">
        <v>450</v>
      </c>
      <c r="M1204" s="51" t="s">
        <v>451</v>
      </c>
      <c r="O1204" s="51" t="s">
        <v>2739</v>
      </c>
      <c r="P1204" s="51" t="s">
        <v>2740</v>
      </c>
      <c r="Q1204" s="52">
        <v>4000</v>
      </c>
      <c r="R1204" s="52">
        <v>4400</v>
      </c>
      <c r="S1204" s="51" t="s">
        <v>2741</v>
      </c>
      <c r="T1204" s="51" t="s">
        <v>1695</v>
      </c>
      <c r="U1204" s="51" t="s">
        <v>111</v>
      </c>
      <c r="Y1204" s="49">
        <v>1203</v>
      </c>
    </row>
    <row r="1205" spans="1:25" x14ac:dyDescent="0.4">
      <c r="A1205" s="46" t="str">
        <f>VLOOKUP(F1205,M!$A$3:$B$32,2)</f>
        <v>文学</v>
      </c>
      <c r="B1205" s="46" t="str">
        <f>IFERROR(IF(A1205="","",A1205&amp;COUNTIF(A$2:A1205,A1205)),"")</f>
        <v>文学71</v>
      </c>
      <c r="C1205" s="51" t="s">
        <v>2664</v>
      </c>
      <c r="D1205" s="52">
        <v>1204</v>
      </c>
      <c r="F1205" s="51" t="s">
        <v>48</v>
      </c>
      <c r="G1205" s="51" t="s">
        <v>2680</v>
      </c>
      <c r="H1205" s="51" t="s">
        <v>1162</v>
      </c>
      <c r="K1205" s="51" t="s">
        <v>2742</v>
      </c>
      <c r="L1205" s="51" t="s">
        <v>600</v>
      </c>
      <c r="M1205" s="51" t="s">
        <v>601</v>
      </c>
      <c r="O1205" s="51" t="s">
        <v>2743</v>
      </c>
      <c r="P1205" s="51" t="s">
        <v>2744</v>
      </c>
      <c r="Q1205" s="52">
        <v>2600</v>
      </c>
      <c r="R1205" s="52">
        <v>2860</v>
      </c>
      <c r="S1205" s="51" t="s">
        <v>2745</v>
      </c>
      <c r="T1205" s="51" t="s">
        <v>1375</v>
      </c>
      <c r="U1205" s="51" t="s">
        <v>2247</v>
      </c>
      <c r="Y1205" s="49">
        <v>1204</v>
      </c>
    </row>
    <row r="1206" spans="1:25" x14ac:dyDescent="0.4">
      <c r="A1206" s="46" t="str">
        <f>VLOOKUP(F1206,M!$A$3:$B$32,2)</f>
        <v>文学</v>
      </c>
      <c r="B1206" s="46" t="str">
        <f>IFERROR(IF(A1206="","",A1206&amp;COUNTIF(A$2:A1206,A1206)),"")</f>
        <v>文学72</v>
      </c>
      <c r="C1206" s="51" t="s">
        <v>2664</v>
      </c>
      <c r="D1206" s="52">
        <v>1205</v>
      </c>
      <c r="F1206" s="51" t="s">
        <v>48</v>
      </c>
      <c r="G1206" s="51" t="s">
        <v>2680</v>
      </c>
      <c r="H1206" s="51" t="s">
        <v>1162</v>
      </c>
      <c r="K1206" s="51" t="s">
        <v>1185</v>
      </c>
      <c r="L1206" s="51" t="s">
        <v>138</v>
      </c>
      <c r="M1206" s="51" t="s">
        <v>139</v>
      </c>
      <c r="O1206" s="51" t="s">
        <v>1186</v>
      </c>
      <c r="P1206" s="51" t="s">
        <v>1187</v>
      </c>
      <c r="Q1206" s="52">
        <v>1800</v>
      </c>
      <c r="R1206" s="52">
        <v>1980</v>
      </c>
      <c r="S1206" s="51" t="s">
        <v>1188</v>
      </c>
      <c r="T1206" s="51" t="s">
        <v>97</v>
      </c>
      <c r="U1206" s="51" t="s">
        <v>696</v>
      </c>
      <c r="V1206" s="51" t="s">
        <v>82</v>
      </c>
      <c r="Y1206" s="49">
        <v>1205</v>
      </c>
    </row>
    <row r="1207" spans="1:25" x14ac:dyDescent="0.4">
      <c r="A1207" s="46" t="str">
        <f>VLOOKUP(F1207,M!$A$3:$B$32,2)</f>
        <v>文学</v>
      </c>
      <c r="B1207" s="46" t="str">
        <f>IFERROR(IF(A1207="","",A1207&amp;COUNTIF(A$2:A1207,A1207)),"")</f>
        <v>文学73</v>
      </c>
      <c r="C1207" s="51" t="s">
        <v>2689</v>
      </c>
      <c r="D1207" s="52">
        <v>1206</v>
      </c>
      <c r="F1207" s="51" t="s">
        <v>48</v>
      </c>
      <c r="G1207" s="51" t="s">
        <v>2680</v>
      </c>
      <c r="H1207" s="51" t="s">
        <v>1162</v>
      </c>
      <c r="K1207" s="51" t="s">
        <v>6424</v>
      </c>
      <c r="L1207" s="51" t="s">
        <v>1216</v>
      </c>
      <c r="M1207" s="51" t="s">
        <v>1217</v>
      </c>
      <c r="O1207" s="51" t="s">
        <v>6425</v>
      </c>
      <c r="P1207" s="51" t="s">
        <v>6426</v>
      </c>
      <c r="Q1207" s="52">
        <v>1900</v>
      </c>
      <c r="R1207" s="52">
        <v>2090</v>
      </c>
      <c r="S1207" s="51" t="s">
        <v>6427</v>
      </c>
      <c r="T1207" s="51" t="s">
        <v>187</v>
      </c>
      <c r="U1207" s="51" t="s">
        <v>3774</v>
      </c>
      <c r="V1207" s="51" t="s">
        <v>82</v>
      </c>
      <c r="Y1207" s="49">
        <v>1206</v>
      </c>
    </row>
    <row r="1208" spans="1:25" x14ac:dyDescent="0.4">
      <c r="A1208" s="46" t="str">
        <f>VLOOKUP(F1208,M!$A$3:$B$32,2)</f>
        <v>文学</v>
      </c>
      <c r="B1208" s="46" t="str">
        <f>IFERROR(IF(A1208="","",A1208&amp;COUNTIF(A$2:A1208,A1208)),"")</f>
        <v>文学74</v>
      </c>
      <c r="C1208" s="51" t="s">
        <v>2689</v>
      </c>
      <c r="D1208" s="52">
        <v>1207</v>
      </c>
      <c r="F1208" s="51" t="s">
        <v>48</v>
      </c>
      <c r="G1208" s="51" t="s">
        <v>2680</v>
      </c>
      <c r="H1208" s="51" t="s">
        <v>1162</v>
      </c>
      <c r="K1208" s="51" t="s">
        <v>2747</v>
      </c>
      <c r="L1208" s="51" t="s">
        <v>1216</v>
      </c>
      <c r="M1208" s="51" t="s">
        <v>1217</v>
      </c>
      <c r="O1208" s="51" t="s">
        <v>2748</v>
      </c>
      <c r="P1208" s="51" t="s">
        <v>2749</v>
      </c>
      <c r="Q1208" s="52">
        <v>1600</v>
      </c>
      <c r="R1208" s="52">
        <v>1760</v>
      </c>
      <c r="S1208" s="51" t="s">
        <v>2750</v>
      </c>
      <c r="T1208" s="51" t="s">
        <v>1400</v>
      </c>
      <c r="U1208" s="51" t="s">
        <v>2751</v>
      </c>
      <c r="Y1208" s="49">
        <v>1207</v>
      </c>
    </row>
    <row r="1209" spans="1:25" x14ac:dyDescent="0.4">
      <c r="A1209" s="46" t="str">
        <f>VLOOKUP(F1209,M!$A$3:$B$32,2)</f>
        <v>文学</v>
      </c>
      <c r="B1209" s="46" t="str">
        <f>IFERROR(IF(A1209="","",A1209&amp;COUNTIF(A$2:A1209,A1209)),"")</f>
        <v>文学75</v>
      </c>
      <c r="C1209" s="51" t="s">
        <v>2689</v>
      </c>
      <c r="D1209" s="52">
        <v>1208</v>
      </c>
      <c r="F1209" s="51" t="s">
        <v>48</v>
      </c>
      <c r="G1209" s="51" t="s">
        <v>2680</v>
      </c>
      <c r="H1209" s="51" t="s">
        <v>1162</v>
      </c>
      <c r="K1209" s="51" t="s">
        <v>2753</v>
      </c>
      <c r="L1209" s="51" t="s">
        <v>916</v>
      </c>
      <c r="M1209" s="51" t="s">
        <v>917</v>
      </c>
      <c r="O1209" s="51" t="s">
        <v>2754</v>
      </c>
      <c r="P1209" s="51" t="s">
        <v>2755</v>
      </c>
      <c r="Q1209" s="54">
        <v>10360</v>
      </c>
      <c r="R1209" s="52">
        <v>11396</v>
      </c>
      <c r="S1209" s="51" t="s">
        <v>2756</v>
      </c>
      <c r="T1209" s="51" t="s">
        <v>2757</v>
      </c>
      <c r="U1209" s="51" t="s">
        <v>2267</v>
      </c>
      <c r="Y1209" s="49">
        <v>1208</v>
      </c>
    </row>
    <row r="1210" spans="1:25" x14ac:dyDescent="0.4">
      <c r="A1210" s="46" t="str">
        <f>VLOOKUP(F1210,M!$A$3:$B$32,2)</f>
        <v>文学</v>
      </c>
      <c r="B1210" s="46" t="str">
        <f>IFERROR(IF(A1210="","",A1210&amp;COUNTIF(A$2:A1210,A1210)),"")</f>
        <v>文学76</v>
      </c>
      <c r="C1210" s="51" t="s">
        <v>2689</v>
      </c>
      <c r="D1210" s="52">
        <v>1209</v>
      </c>
      <c r="F1210" s="51" t="s">
        <v>48</v>
      </c>
      <c r="G1210" s="51" t="s">
        <v>2680</v>
      </c>
      <c r="H1210" s="51" t="s">
        <v>1162</v>
      </c>
      <c r="K1210" s="51" t="s">
        <v>2758</v>
      </c>
      <c r="L1210" s="51" t="s">
        <v>916</v>
      </c>
      <c r="M1210" s="51" t="s">
        <v>917</v>
      </c>
      <c r="O1210" s="51" t="s">
        <v>2759</v>
      </c>
      <c r="P1210" s="51" t="s">
        <v>2760</v>
      </c>
      <c r="Q1210" s="54">
        <v>11600</v>
      </c>
      <c r="R1210" s="52">
        <v>12760</v>
      </c>
      <c r="S1210" s="51" t="s">
        <v>2761</v>
      </c>
      <c r="T1210" s="51" t="s">
        <v>2762</v>
      </c>
      <c r="U1210" s="51" t="s">
        <v>2267</v>
      </c>
      <c r="Y1210" s="49">
        <v>1209</v>
      </c>
    </row>
    <row r="1211" spans="1:25" x14ac:dyDescent="0.4">
      <c r="A1211" s="46" t="str">
        <f>VLOOKUP(F1211,M!$A$3:$B$32,2)</f>
        <v>文学</v>
      </c>
      <c r="B1211" s="46" t="str">
        <f>IFERROR(IF(A1211="","",A1211&amp;COUNTIF(A$2:A1211,A1211)),"")</f>
        <v>文学77</v>
      </c>
      <c r="C1211" s="51" t="s">
        <v>2689</v>
      </c>
      <c r="D1211" s="52">
        <v>1210</v>
      </c>
      <c r="F1211" s="51" t="s">
        <v>48</v>
      </c>
      <c r="G1211" s="51" t="s">
        <v>2680</v>
      </c>
      <c r="H1211" s="51" t="s">
        <v>1162</v>
      </c>
      <c r="K1211" s="51" t="s">
        <v>6428</v>
      </c>
      <c r="L1211" s="51" t="s">
        <v>633</v>
      </c>
      <c r="M1211" s="51" t="s">
        <v>634</v>
      </c>
      <c r="O1211" s="55" t="s">
        <v>6429</v>
      </c>
      <c r="P1211" s="51" t="s">
        <v>6430</v>
      </c>
      <c r="Q1211" s="52">
        <v>2400</v>
      </c>
      <c r="R1211" s="52">
        <v>2640</v>
      </c>
      <c r="S1211" s="51" t="s">
        <v>6431</v>
      </c>
      <c r="T1211" s="51" t="s">
        <v>127</v>
      </c>
      <c r="U1211" s="51" t="s">
        <v>3774</v>
      </c>
      <c r="V1211" s="51" t="s">
        <v>82</v>
      </c>
      <c r="Y1211" s="49">
        <v>1210</v>
      </c>
    </row>
    <row r="1212" spans="1:25" x14ac:dyDescent="0.4">
      <c r="A1212" s="46" t="str">
        <f>VLOOKUP(F1212,M!$A$3:$B$32,2)</f>
        <v>文学</v>
      </c>
      <c r="B1212" s="46" t="str">
        <f>IFERROR(IF(A1212="","",A1212&amp;COUNTIF(A$2:A1212,A1212)),"")</f>
        <v>文学78</v>
      </c>
      <c r="C1212" s="51" t="s">
        <v>2689</v>
      </c>
      <c r="D1212" s="52">
        <v>1211</v>
      </c>
      <c r="F1212" s="51" t="s">
        <v>48</v>
      </c>
      <c r="G1212" s="51" t="s">
        <v>2680</v>
      </c>
      <c r="H1212" s="51" t="s">
        <v>1162</v>
      </c>
      <c r="L1212" s="51" t="s">
        <v>861</v>
      </c>
      <c r="M1212" s="51" t="s">
        <v>862</v>
      </c>
      <c r="O1212" s="51" t="s">
        <v>6432</v>
      </c>
      <c r="P1212" s="51" t="s">
        <v>6433</v>
      </c>
      <c r="Q1212" s="52">
        <v>12000</v>
      </c>
      <c r="R1212" s="52">
        <v>13200</v>
      </c>
      <c r="S1212" s="51" t="s">
        <v>6434</v>
      </c>
      <c r="T1212" s="51" t="s">
        <v>1531</v>
      </c>
      <c r="U1212" s="51" t="s">
        <v>6435</v>
      </c>
      <c r="V1212" s="51" t="s">
        <v>129</v>
      </c>
      <c r="Y1212" s="49">
        <v>1211</v>
      </c>
    </row>
    <row r="1213" spans="1:25" x14ac:dyDescent="0.4">
      <c r="A1213" s="46" t="str">
        <f>VLOOKUP(F1213,M!$A$3:$B$32,2)</f>
        <v>文学</v>
      </c>
      <c r="B1213" s="46" t="str">
        <f>IFERROR(IF(A1213="","",A1213&amp;COUNTIF(A$2:A1213,A1213)),"")</f>
        <v>文学79</v>
      </c>
      <c r="C1213" s="51" t="s">
        <v>2689</v>
      </c>
      <c r="D1213" s="52">
        <v>1212</v>
      </c>
      <c r="F1213" s="51" t="s">
        <v>48</v>
      </c>
      <c r="G1213" s="51" t="s">
        <v>2680</v>
      </c>
      <c r="H1213" s="51" t="s">
        <v>1162</v>
      </c>
      <c r="K1213" s="51" t="s">
        <v>6436</v>
      </c>
      <c r="L1213" s="51" t="s">
        <v>516</v>
      </c>
      <c r="M1213" s="51" t="s">
        <v>517</v>
      </c>
      <c r="O1213" s="51" t="s">
        <v>6437</v>
      </c>
      <c r="P1213" s="51" t="s">
        <v>1191</v>
      </c>
      <c r="Q1213" s="52">
        <v>12500</v>
      </c>
      <c r="R1213" s="52">
        <v>13750</v>
      </c>
      <c r="S1213" s="51" t="s">
        <v>6438</v>
      </c>
      <c r="T1213" s="51" t="s">
        <v>393</v>
      </c>
      <c r="U1213" s="51" t="s">
        <v>6439</v>
      </c>
      <c r="V1213" s="51" t="s">
        <v>82</v>
      </c>
      <c r="Y1213" s="49">
        <v>1212</v>
      </c>
    </row>
    <row r="1214" spans="1:25" x14ac:dyDescent="0.4">
      <c r="A1214" s="46" t="str">
        <f>VLOOKUP(F1214,M!$A$3:$B$32,2)</f>
        <v>文学</v>
      </c>
      <c r="B1214" s="46" t="str">
        <f>IFERROR(IF(A1214="","",A1214&amp;COUNTIF(A$2:A1214,A1214)),"")</f>
        <v>文学80</v>
      </c>
      <c r="C1214" s="51" t="s">
        <v>2689</v>
      </c>
      <c r="D1214" s="52">
        <v>1213</v>
      </c>
      <c r="F1214" s="51" t="s">
        <v>48</v>
      </c>
      <c r="G1214" s="51" t="s">
        <v>2680</v>
      </c>
      <c r="H1214" s="51" t="s">
        <v>1162</v>
      </c>
      <c r="K1214" s="51" t="s">
        <v>6440</v>
      </c>
      <c r="L1214" s="51" t="s">
        <v>516</v>
      </c>
      <c r="M1214" s="51" t="s">
        <v>517</v>
      </c>
      <c r="O1214" s="51" t="s">
        <v>6441</v>
      </c>
      <c r="P1214" s="51" t="s">
        <v>6442</v>
      </c>
      <c r="Q1214" s="52">
        <v>7500</v>
      </c>
      <c r="R1214" s="52">
        <v>8250</v>
      </c>
      <c r="S1214" s="51" t="s">
        <v>6443</v>
      </c>
      <c r="T1214" s="51" t="s">
        <v>5540</v>
      </c>
      <c r="U1214" s="51" t="s">
        <v>6444</v>
      </c>
      <c r="V1214" s="51" t="s">
        <v>129</v>
      </c>
      <c r="Y1214" s="49">
        <v>1213</v>
      </c>
    </row>
    <row r="1215" spans="1:25" x14ac:dyDescent="0.4">
      <c r="A1215" s="46" t="str">
        <f>VLOOKUP(F1215,M!$A$3:$B$32,2)</f>
        <v>文学</v>
      </c>
      <c r="B1215" s="46" t="str">
        <f>IFERROR(IF(A1215="","",A1215&amp;COUNTIF(A$2:A1215,A1215)),"")</f>
        <v>文学81</v>
      </c>
      <c r="C1215" s="51" t="s">
        <v>2689</v>
      </c>
      <c r="D1215" s="52">
        <v>1214</v>
      </c>
      <c r="F1215" s="51" t="s">
        <v>48</v>
      </c>
      <c r="G1215" s="51" t="s">
        <v>2680</v>
      </c>
      <c r="H1215" s="51" t="s">
        <v>1162</v>
      </c>
      <c r="K1215" s="51" t="s">
        <v>6445</v>
      </c>
      <c r="L1215" s="51" t="s">
        <v>516</v>
      </c>
      <c r="M1215" s="51" t="s">
        <v>517</v>
      </c>
      <c r="O1215" s="55" t="s">
        <v>6446</v>
      </c>
      <c r="P1215" s="51" t="s">
        <v>6447</v>
      </c>
      <c r="Q1215" s="52">
        <v>4500</v>
      </c>
      <c r="R1215" s="52">
        <v>4950</v>
      </c>
      <c r="S1215" s="51" t="s">
        <v>6448</v>
      </c>
      <c r="T1215" s="51" t="s">
        <v>472</v>
      </c>
      <c r="U1215" s="51" t="s">
        <v>6449</v>
      </c>
      <c r="V1215" s="51" t="s">
        <v>82</v>
      </c>
      <c r="Y1215" s="49">
        <v>1214</v>
      </c>
    </row>
    <row r="1216" spans="1:25" x14ac:dyDescent="0.4">
      <c r="A1216" s="46" t="str">
        <f>VLOOKUP(F1216,M!$A$3:$B$32,2)</f>
        <v>文学</v>
      </c>
      <c r="B1216" s="46" t="str">
        <f>IFERROR(IF(A1216="","",A1216&amp;COUNTIF(A$2:A1216,A1216)),"")</f>
        <v>文学82</v>
      </c>
      <c r="C1216" s="51" t="s">
        <v>2689</v>
      </c>
      <c r="D1216" s="52">
        <v>1215</v>
      </c>
      <c r="F1216" s="51" t="s">
        <v>48</v>
      </c>
      <c r="G1216" s="51" t="s">
        <v>2680</v>
      </c>
      <c r="H1216" s="51" t="s">
        <v>1162</v>
      </c>
      <c r="K1216" s="51" t="s">
        <v>6450</v>
      </c>
      <c r="L1216" s="51" t="s">
        <v>1193</v>
      </c>
      <c r="M1216" s="51" t="s">
        <v>1194</v>
      </c>
      <c r="O1216" s="51" t="s">
        <v>6451</v>
      </c>
      <c r="P1216" s="51" t="s">
        <v>1195</v>
      </c>
      <c r="Q1216" s="52">
        <v>20000</v>
      </c>
      <c r="R1216" s="52">
        <v>22000</v>
      </c>
      <c r="S1216" s="51" t="s">
        <v>6452</v>
      </c>
      <c r="T1216" s="51" t="s">
        <v>110</v>
      </c>
      <c r="U1216" s="51" t="s">
        <v>6453</v>
      </c>
      <c r="V1216" s="51" t="s">
        <v>82</v>
      </c>
      <c r="Y1216" s="49">
        <v>1215</v>
      </c>
    </row>
    <row r="1217" spans="1:25" x14ac:dyDescent="0.4">
      <c r="A1217" s="46" t="str">
        <f>VLOOKUP(F1217,M!$A$3:$B$32,2)</f>
        <v>文学</v>
      </c>
      <c r="B1217" s="46" t="str">
        <f>IFERROR(IF(A1217="","",A1217&amp;COUNTIF(A$2:A1217,A1217)),"")</f>
        <v>文学83</v>
      </c>
      <c r="C1217" s="51" t="s">
        <v>2689</v>
      </c>
      <c r="D1217" s="52">
        <v>1216</v>
      </c>
      <c r="F1217" s="51" t="s">
        <v>48</v>
      </c>
      <c r="G1217" s="51" t="s">
        <v>2680</v>
      </c>
      <c r="H1217" s="51" t="s">
        <v>1162</v>
      </c>
      <c r="K1217" s="51" t="s">
        <v>6454</v>
      </c>
      <c r="L1217" s="51" t="s">
        <v>1193</v>
      </c>
      <c r="M1217" s="51" t="s">
        <v>1194</v>
      </c>
      <c r="O1217" s="51" t="s">
        <v>6455</v>
      </c>
      <c r="P1217" s="51" t="s">
        <v>6456</v>
      </c>
      <c r="Q1217" s="52">
        <v>7000</v>
      </c>
      <c r="R1217" s="52">
        <v>7700</v>
      </c>
      <c r="S1217" s="51" t="s">
        <v>6457</v>
      </c>
      <c r="T1217" s="51" t="s">
        <v>224</v>
      </c>
      <c r="U1217" s="51" t="s">
        <v>149</v>
      </c>
      <c r="V1217" s="51" t="s">
        <v>82</v>
      </c>
      <c r="Y1217" s="49">
        <v>1216</v>
      </c>
    </row>
    <row r="1218" spans="1:25" x14ac:dyDescent="0.4">
      <c r="A1218" s="46" t="str">
        <f>VLOOKUP(F1218,M!$A$3:$B$32,2)</f>
        <v>文学</v>
      </c>
      <c r="B1218" s="46" t="str">
        <f>IFERROR(IF(A1218="","",A1218&amp;COUNTIF(A$2:A1218,A1218)),"")</f>
        <v>文学84</v>
      </c>
      <c r="C1218" s="51" t="s">
        <v>2689</v>
      </c>
      <c r="D1218" s="52">
        <v>1217</v>
      </c>
      <c r="F1218" s="51" t="s">
        <v>48</v>
      </c>
      <c r="G1218" s="51" t="s">
        <v>2680</v>
      </c>
      <c r="H1218" s="51" t="s">
        <v>1162</v>
      </c>
      <c r="L1218" s="51" t="s">
        <v>885</v>
      </c>
      <c r="M1218" s="51" t="s">
        <v>886</v>
      </c>
      <c r="O1218" s="51" t="s">
        <v>6458</v>
      </c>
      <c r="P1218" s="51" t="s">
        <v>6459</v>
      </c>
      <c r="Q1218" s="52">
        <v>11000</v>
      </c>
      <c r="R1218" s="52">
        <v>12100</v>
      </c>
      <c r="S1218" s="51" t="s">
        <v>6460</v>
      </c>
      <c r="T1218" s="51" t="s">
        <v>472</v>
      </c>
      <c r="U1218" s="51" t="s">
        <v>6461</v>
      </c>
      <c r="V1218" s="51" t="s">
        <v>129</v>
      </c>
      <c r="Y1218" s="49">
        <v>1217</v>
      </c>
    </row>
    <row r="1219" spans="1:25" x14ac:dyDescent="0.4">
      <c r="A1219" s="46" t="str">
        <f>VLOOKUP(F1219,M!$A$3:$B$32,2)</f>
        <v>文学</v>
      </c>
      <c r="B1219" s="46" t="str">
        <f>IFERROR(IF(A1219="","",A1219&amp;COUNTIF(A$2:A1219,A1219)),"")</f>
        <v>文学85</v>
      </c>
      <c r="C1219" s="51" t="s">
        <v>2689</v>
      </c>
      <c r="D1219" s="52">
        <v>1218</v>
      </c>
      <c r="F1219" s="51" t="s">
        <v>48</v>
      </c>
      <c r="G1219" s="51" t="s">
        <v>2680</v>
      </c>
      <c r="H1219" s="51" t="s">
        <v>1162</v>
      </c>
      <c r="K1219" s="51" t="s">
        <v>2764</v>
      </c>
      <c r="L1219" s="51" t="s">
        <v>890</v>
      </c>
      <c r="M1219" s="51" t="s">
        <v>891</v>
      </c>
      <c r="O1219" s="51" t="s">
        <v>2765</v>
      </c>
      <c r="P1219" s="51" t="s">
        <v>2766</v>
      </c>
      <c r="Q1219" s="52">
        <v>4800</v>
      </c>
      <c r="R1219" s="52">
        <v>5280</v>
      </c>
      <c r="S1219" s="51" t="s">
        <v>2767</v>
      </c>
      <c r="T1219" s="51" t="s">
        <v>2768</v>
      </c>
      <c r="U1219" s="51" t="s">
        <v>2769</v>
      </c>
      <c r="Y1219" s="49">
        <v>1218</v>
      </c>
    </row>
    <row r="1220" spans="1:25" x14ac:dyDescent="0.4">
      <c r="A1220" s="46" t="str">
        <f>VLOOKUP(F1220,M!$A$3:$B$32,2)</f>
        <v>文学</v>
      </c>
      <c r="B1220" s="46" t="str">
        <f>IFERROR(IF(A1220="","",A1220&amp;COUNTIF(A$2:A1220,A1220)),"")</f>
        <v>文学86</v>
      </c>
      <c r="C1220" s="51" t="s">
        <v>2689</v>
      </c>
      <c r="D1220" s="52">
        <v>1219</v>
      </c>
      <c r="F1220" s="51" t="s">
        <v>48</v>
      </c>
      <c r="G1220" s="51" t="s">
        <v>2680</v>
      </c>
      <c r="H1220" s="51" t="s">
        <v>1162</v>
      </c>
      <c r="L1220" s="51" t="s">
        <v>890</v>
      </c>
      <c r="M1220" s="51" t="s">
        <v>891</v>
      </c>
      <c r="O1220" s="51" t="s">
        <v>6462</v>
      </c>
      <c r="P1220" s="51" t="s">
        <v>2770</v>
      </c>
      <c r="Q1220" s="52">
        <v>68000</v>
      </c>
      <c r="R1220" s="52">
        <v>74800</v>
      </c>
      <c r="S1220" s="51" t="s">
        <v>2771</v>
      </c>
      <c r="T1220" s="51" t="s">
        <v>2772</v>
      </c>
      <c r="U1220" s="51" t="s">
        <v>2773</v>
      </c>
      <c r="Y1220" s="49">
        <v>1219</v>
      </c>
    </row>
    <row r="1221" spans="1:25" x14ac:dyDescent="0.4">
      <c r="A1221" s="46" t="str">
        <f>VLOOKUP(F1221,M!$A$3:$B$32,2)</f>
        <v>芸術</v>
      </c>
      <c r="B1221" s="46" t="str">
        <f>IFERROR(IF(A1221="","",A1221&amp;COUNTIF(A$2:A1221,A1221)),"")</f>
        <v>芸術29</v>
      </c>
      <c r="C1221" s="51" t="s">
        <v>2689</v>
      </c>
      <c r="D1221" s="52">
        <v>1220</v>
      </c>
      <c r="F1221" s="51" t="s">
        <v>50</v>
      </c>
      <c r="G1221" s="51" t="s">
        <v>2774</v>
      </c>
      <c r="H1221" s="51" t="s">
        <v>1198</v>
      </c>
      <c r="K1221" s="51" t="s">
        <v>2775</v>
      </c>
      <c r="L1221" s="51" t="s">
        <v>899</v>
      </c>
      <c r="M1221" s="51" t="s">
        <v>900</v>
      </c>
      <c r="O1221" s="51" t="s">
        <v>2776</v>
      </c>
      <c r="P1221" s="51" t="s">
        <v>1201</v>
      </c>
      <c r="Q1221" s="54">
        <v>3900</v>
      </c>
      <c r="R1221" s="52">
        <v>4290</v>
      </c>
      <c r="S1221" s="51" t="s">
        <v>2777</v>
      </c>
      <c r="T1221" s="51" t="s">
        <v>1770</v>
      </c>
      <c r="U1221" s="51" t="s">
        <v>2778</v>
      </c>
      <c r="Y1221" s="49">
        <v>1220</v>
      </c>
    </row>
    <row r="1222" spans="1:25" x14ac:dyDescent="0.4">
      <c r="A1222" s="46" t="str">
        <f>VLOOKUP(F1222,M!$A$3:$B$32,2)</f>
        <v>芸術</v>
      </c>
      <c r="B1222" s="46" t="str">
        <f>IFERROR(IF(A1222="","",A1222&amp;COUNTIF(A$2:A1222,A1222)),"")</f>
        <v>芸術30</v>
      </c>
      <c r="C1222" s="51" t="s">
        <v>2732</v>
      </c>
      <c r="D1222" s="52">
        <v>1221</v>
      </c>
      <c r="F1222" s="51" t="s">
        <v>50</v>
      </c>
      <c r="G1222" s="51" t="s">
        <v>2774</v>
      </c>
      <c r="H1222" s="51" t="s">
        <v>1198</v>
      </c>
      <c r="K1222" s="51" t="s">
        <v>1199</v>
      </c>
      <c r="L1222" s="51" t="s">
        <v>899</v>
      </c>
      <c r="M1222" s="51" t="s">
        <v>900</v>
      </c>
      <c r="O1222" s="51" t="s">
        <v>1200</v>
      </c>
      <c r="P1222" s="51" t="s">
        <v>1201</v>
      </c>
      <c r="Q1222" s="52">
        <v>3900</v>
      </c>
      <c r="R1222" s="52">
        <v>4290</v>
      </c>
      <c r="S1222" s="51" t="s">
        <v>1202</v>
      </c>
      <c r="T1222" s="51" t="s">
        <v>97</v>
      </c>
      <c r="U1222" s="51" t="s">
        <v>1203</v>
      </c>
      <c r="V1222" s="51" t="s">
        <v>82</v>
      </c>
      <c r="Y1222" s="49">
        <v>1221</v>
      </c>
    </row>
    <row r="1223" spans="1:25" x14ac:dyDescent="0.4">
      <c r="A1223" s="46" t="str">
        <f>VLOOKUP(F1223,M!$A$3:$B$32,2)</f>
        <v>芸術</v>
      </c>
      <c r="B1223" s="46" t="str">
        <f>IFERROR(IF(A1223="","",A1223&amp;COUNTIF(A$2:A1223,A1223)),"")</f>
        <v>芸術31</v>
      </c>
      <c r="C1223" s="51" t="s">
        <v>2732</v>
      </c>
      <c r="D1223" s="52">
        <v>1222</v>
      </c>
      <c r="F1223" s="51" t="s">
        <v>50</v>
      </c>
      <c r="G1223" s="51" t="s">
        <v>2774</v>
      </c>
      <c r="H1223" s="51" t="s">
        <v>1198</v>
      </c>
      <c r="K1223" s="51" t="s">
        <v>2779</v>
      </c>
      <c r="L1223" s="51" t="s">
        <v>899</v>
      </c>
      <c r="M1223" s="51" t="s">
        <v>900</v>
      </c>
      <c r="O1223" s="51" t="s">
        <v>2780</v>
      </c>
      <c r="P1223" s="51" t="s">
        <v>1201</v>
      </c>
      <c r="Q1223" s="52">
        <v>3800</v>
      </c>
      <c r="R1223" s="52">
        <v>4180</v>
      </c>
      <c r="S1223" s="51" t="s">
        <v>2781</v>
      </c>
      <c r="T1223" s="51" t="s">
        <v>1306</v>
      </c>
      <c r="U1223" s="51" t="s">
        <v>2782</v>
      </c>
      <c r="Y1223" s="49">
        <v>1222</v>
      </c>
    </row>
    <row r="1224" spans="1:25" x14ac:dyDescent="0.4">
      <c r="A1224" s="46" t="str">
        <f>VLOOKUP(F1224,M!$A$3:$B$32,2)</f>
        <v>芸術</v>
      </c>
      <c r="B1224" s="46" t="str">
        <f>IFERROR(IF(A1224="","",A1224&amp;COUNTIF(A$2:A1224,A1224)),"")</f>
        <v>芸術32</v>
      </c>
      <c r="C1224" s="51" t="s">
        <v>2732</v>
      </c>
      <c r="D1224" s="52">
        <v>1223</v>
      </c>
      <c r="F1224" s="51" t="s">
        <v>50</v>
      </c>
      <c r="G1224" s="51" t="s">
        <v>2774</v>
      </c>
      <c r="H1224" s="51" t="s">
        <v>1198</v>
      </c>
      <c r="K1224" s="51" t="s">
        <v>2783</v>
      </c>
      <c r="L1224" s="51" t="s">
        <v>1339</v>
      </c>
      <c r="M1224" s="51" t="s">
        <v>1340</v>
      </c>
      <c r="O1224" s="51" t="s">
        <v>2784</v>
      </c>
      <c r="P1224" s="51" t="s">
        <v>2785</v>
      </c>
      <c r="Q1224" s="52">
        <v>25000</v>
      </c>
      <c r="R1224" s="52">
        <v>27500</v>
      </c>
      <c r="S1224" s="51" t="s">
        <v>2786</v>
      </c>
      <c r="T1224" s="51" t="s">
        <v>1582</v>
      </c>
      <c r="U1224" s="51" t="s">
        <v>2787</v>
      </c>
      <c r="V1224" s="51" t="s">
        <v>82</v>
      </c>
      <c r="Y1224" s="49">
        <v>1223</v>
      </c>
    </row>
    <row r="1225" spans="1:25" x14ac:dyDescent="0.4">
      <c r="A1225" s="46" t="str">
        <f>VLOOKUP(F1225,M!$A$3:$B$32,2)</f>
        <v>芸術</v>
      </c>
      <c r="B1225" s="46" t="str">
        <f>IFERROR(IF(A1225="","",A1225&amp;COUNTIF(A$2:A1225,A1225)),"")</f>
        <v>芸術33</v>
      </c>
      <c r="C1225" s="51" t="s">
        <v>2732</v>
      </c>
      <c r="D1225" s="52">
        <v>1224</v>
      </c>
      <c r="F1225" s="51" t="s">
        <v>50</v>
      </c>
      <c r="G1225" s="51" t="s">
        <v>2774</v>
      </c>
      <c r="H1225" s="51" t="s">
        <v>1198</v>
      </c>
      <c r="K1225" s="51" t="s">
        <v>1204</v>
      </c>
      <c r="L1225" s="51" t="s">
        <v>802</v>
      </c>
      <c r="M1225" s="51" t="s">
        <v>803</v>
      </c>
      <c r="O1225" s="51" t="s">
        <v>1205</v>
      </c>
      <c r="P1225" s="51" t="s">
        <v>1206</v>
      </c>
      <c r="Q1225" s="52">
        <v>9000</v>
      </c>
      <c r="R1225" s="52">
        <v>9900</v>
      </c>
      <c r="S1225" s="51" t="s">
        <v>1207</v>
      </c>
      <c r="T1225" s="51" t="s">
        <v>127</v>
      </c>
      <c r="U1225" s="51" t="s">
        <v>1208</v>
      </c>
      <c r="V1225" s="51" t="s">
        <v>82</v>
      </c>
      <c r="Y1225" s="49">
        <v>1224</v>
      </c>
    </row>
    <row r="1226" spans="1:25" x14ac:dyDescent="0.4">
      <c r="A1226" s="46" t="str">
        <f>VLOOKUP(F1226,M!$A$3:$B$32,2)</f>
        <v>芸術</v>
      </c>
      <c r="B1226" s="46" t="str">
        <f>IFERROR(IF(A1226="","",A1226&amp;COUNTIF(A$2:A1226,A1226)),"")</f>
        <v>芸術34</v>
      </c>
      <c r="C1226" s="51" t="s">
        <v>2732</v>
      </c>
      <c r="D1226" s="52">
        <v>1225</v>
      </c>
      <c r="F1226" s="51" t="s">
        <v>50</v>
      </c>
      <c r="G1226" s="51" t="s">
        <v>2774</v>
      </c>
      <c r="H1226" s="51" t="s">
        <v>1198</v>
      </c>
      <c r="K1226" s="51" t="s">
        <v>2788</v>
      </c>
      <c r="L1226" s="51" t="s">
        <v>551</v>
      </c>
      <c r="M1226" s="51" t="s">
        <v>552</v>
      </c>
      <c r="O1226" s="51" t="s">
        <v>2789</v>
      </c>
      <c r="P1226" s="51" t="s">
        <v>2790</v>
      </c>
      <c r="Q1226" s="52">
        <v>12000</v>
      </c>
      <c r="R1226" s="52">
        <v>13200</v>
      </c>
      <c r="S1226" s="51" t="s">
        <v>2791</v>
      </c>
      <c r="T1226" s="51" t="s">
        <v>1454</v>
      </c>
      <c r="U1226" s="51" t="s">
        <v>664</v>
      </c>
      <c r="Y1226" s="49">
        <v>1225</v>
      </c>
    </row>
    <row r="1227" spans="1:25" x14ac:dyDescent="0.4">
      <c r="A1227" s="46" t="str">
        <f>VLOOKUP(F1227,M!$A$3:$B$32,2)</f>
        <v>芸術</v>
      </c>
      <c r="B1227" s="46" t="str">
        <f>IFERROR(IF(A1227="","",A1227&amp;COUNTIF(A$2:A1227,A1227)),"")</f>
        <v>芸術35</v>
      </c>
      <c r="C1227" s="51" t="s">
        <v>2732</v>
      </c>
      <c r="D1227" s="52">
        <v>1226</v>
      </c>
      <c r="F1227" s="51" t="s">
        <v>50</v>
      </c>
      <c r="G1227" s="51" t="s">
        <v>2774</v>
      </c>
      <c r="H1227" s="51" t="s">
        <v>1198</v>
      </c>
      <c r="K1227" s="51" t="s">
        <v>6463</v>
      </c>
      <c r="L1227" s="51" t="s">
        <v>572</v>
      </c>
      <c r="M1227" s="51" t="s">
        <v>573</v>
      </c>
      <c r="O1227" s="51" t="s">
        <v>6464</v>
      </c>
      <c r="P1227" s="51" t="s">
        <v>6465</v>
      </c>
      <c r="Q1227" s="52">
        <v>3800</v>
      </c>
      <c r="R1227" s="52">
        <v>4180</v>
      </c>
      <c r="S1227" s="51" t="s">
        <v>6466</v>
      </c>
      <c r="T1227" s="51" t="s">
        <v>110</v>
      </c>
      <c r="U1227" s="51" t="s">
        <v>6467</v>
      </c>
      <c r="V1227" s="51" t="s">
        <v>129</v>
      </c>
      <c r="Y1227" s="49">
        <v>1226</v>
      </c>
    </row>
    <row r="1228" spans="1:25" x14ac:dyDescent="0.4">
      <c r="A1228" s="46" t="str">
        <f>VLOOKUP(F1228,M!$A$3:$B$32,2)</f>
        <v>芸術</v>
      </c>
      <c r="B1228" s="46" t="str">
        <f>IFERROR(IF(A1228="","",A1228&amp;COUNTIF(A$2:A1228,A1228)),"")</f>
        <v>芸術36</v>
      </c>
      <c r="C1228" s="51" t="s">
        <v>2732</v>
      </c>
      <c r="D1228" s="52">
        <v>1227</v>
      </c>
      <c r="F1228" s="51" t="s">
        <v>50</v>
      </c>
      <c r="G1228" s="51" t="s">
        <v>2774</v>
      </c>
      <c r="H1228" s="51" t="s">
        <v>1198</v>
      </c>
      <c r="K1228" s="51" t="s">
        <v>2793</v>
      </c>
      <c r="L1228" s="51" t="s">
        <v>579</v>
      </c>
      <c r="M1228" s="51" t="s">
        <v>580</v>
      </c>
      <c r="O1228" s="51" t="s">
        <v>2794</v>
      </c>
      <c r="P1228" s="51" t="s">
        <v>2795</v>
      </c>
      <c r="Q1228" s="52">
        <v>3600</v>
      </c>
      <c r="R1228" s="52">
        <v>3960</v>
      </c>
      <c r="S1228" s="51" t="s">
        <v>2796</v>
      </c>
      <c r="T1228" s="51" t="s">
        <v>1387</v>
      </c>
      <c r="U1228" s="51" t="s">
        <v>2797</v>
      </c>
      <c r="Y1228" s="49">
        <v>1227</v>
      </c>
    </row>
    <row r="1229" spans="1:25" x14ac:dyDescent="0.4">
      <c r="A1229" s="46" t="str">
        <f>VLOOKUP(F1229,M!$A$3:$B$32,2)</f>
        <v>芸術</v>
      </c>
      <c r="B1229" s="46" t="str">
        <f>IFERROR(IF(A1229="","",A1229&amp;COUNTIF(A$2:A1229,A1229)),"")</f>
        <v>芸術37</v>
      </c>
      <c r="C1229" s="51" t="s">
        <v>2732</v>
      </c>
      <c r="D1229" s="52">
        <v>1228</v>
      </c>
      <c r="F1229" s="51" t="s">
        <v>50</v>
      </c>
      <c r="G1229" s="51" t="s">
        <v>2774</v>
      </c>
      <c r="H1229" s="51" t="s">
        <v>1198</v>
      </c>
      <c r="K1229" s="51" t="s">
        <v>2798</v>
      </c>
      <c r="L1229" s="51" t="s">
        <v>579</v>
      </c>
      <c r="M1229" s="51" t="s">
        <v>580</v>
      </c>
      <c r="O1229" s="51" t="s">
        <v>2799</v>
      </c>
      <c r="P1229" s="51" t="s">
        <v>2800</v>
      </c>
      <c r="Q1229" s="52">
        <v>3500</v>
      </c>
      <c r="R1229" s="52">
        <v>3850</v>
      </c>
      <c r="S1229" s="51" t="s">
        <v>2801</v>
      </c>
      <c r="T1229" s="51" t="s">
        <v>1414</v>
      </c>
      <c r="U1229" s="51" t="s">
        <v>2802</v>
      </c>
      <c r="Y1229" s="49">
        <v>1228</v>
      </c>
    </row>
    <row r="1230" spans="1:25" x14ac:dyDescent="0.4">
      <c r="A1230" s="46" t="str">
        <f>VLOOKUP(F1230,M!$A$3:$B$32,2)</f>
        <v>芸術</v>
      </c>
      <c r="B1230" s="46" t="str">
        <f>IFERROR(IF(A1230="","",A1230&amp;COUNTIF(A$2:A1230,A1230)),"")</f>
        <v>芸術38</v>
      </c>
      <c r="C1230" s="51" t="s">
        <v>2732</v>
      </c>
      <c r="D1230" s="52">
        <v>1229</v>
      </c>
      <c r="F1230" s="51" t="s">
        <v>50</v>
      </c>
      <c r="G1230" s="51" t="s">
        <v>2774</v>
      </c>
      <c r="H1230" s="51" t="s">
        <v>1198</v>
      </c>
      <c r="K1230" s="51" t="s">
        <v>6468</v>
      </c>
      <c r="L1230" s="51" t="s">
        <v>586</v>
      </c>
      <c r="M1230" s="51" t="s">
        <v>587</v>
      </c>
      <c r="O1230" s="51" t="s">
        <v>6469</v>
      </c>
      <c r="P1230" s="51" t="s">
        <v>6470</v>
      </c>
      <c r="Q1230" s="52">
        <v>6300</v>
      </c>
      <c r="R1230" s="52">
        <v>6930</v>
      </c>
      <c r="S1230" s="51" t="s">
        <v>6471</v>
      </c>
      <c r="T1230" s="51" t="s">
        <v>166</v>
      </c>
      <c r="U1230" s="51" t="s">
        <v>6472</v>
      </c>
      <c r="V1230" s="51" t="s">
        <v>82</v>
      </c>
      <c r="Y1230" s="49">
        <v>1229</v>
      </c>
    </row>
    <row r="1231" spans="1:25" x14ac:dyDescent="0.4">
      <c r="A1231" s="46" t="str">
        <f>VLOOKUP(F1231,M!$A$3:$B$32,2)</f>
        <v>芸術</v>
      </c>
      <c r="B1231" s="46" t="str">
        <f>IFERROR(IF(A1231="","",A1231&amp;COUNTIF(A$2:A1231,A1231)),"")</f>
        <v>芸術39</v>
      </c>
      <c r="C1231" s="51" t="s">
        <v>2732</v>
      </c>
      <c r="D1231" s="52">
        <v>1230</v>
      </c>
      <c r="F1231" s="51" t="s">
        <v>50</v>
      </c>
      <c r="G1231" s="51" t="s">
        <v>2774</v>
      </c>
      <c r="H1231" s="51" t="s">
        <v>1198</v>
      </c>
      <c r="K1231" s="51" t="s">
        <v>6473</v>
      </c>
      <c r="L1231" s="51" t="s">
        <v>586</v>
      </c>
      <c r="M1231" s="51" t="s">
        <v>587</v>
      </c>
      <c r="O1231" s="51" t="s">
        <v>6474</v>
      </c>
      <c r="P1231" s="51" t="s">
        <v>6475</v>
      </c>
      <c r="Q1231" s="52">
        <v>4200</v>
      </c>
      <c r="R1231" s="52">
        <v>4620</v>
      </c>
      <c r="S1231" s="51" t="s">
        <v>6476</v>
      </c>
      <c r="T1231" s="51" t="s">
        <v>5392</v>
      </c>
      <c r="U1231" s="51" t="s">
        <v>3930</v>
      </c>
      <c r="V1231" s="51" t="s">
        <v>82</v>
      </c>
      <c r="Y1231" s="49">
        <v>1230</v>
      </c>
    </row>
    <row r="1232" spans="1:25" x14ac:dyDescent="0.4">
      <c r="A1232" s="46" t="str">
        <f>VLOOKUP(F1232,M!$A$3:$B$32,2)</f>
        <v>芸術</v>
      </c>
      <c r="B1232" s="46" t="str">
        <f>IFERROR(IF(A1232="","",A1232&amp;COUNTIF(A$2:A1232,A1232)),"")</f>
        <v>芸術40</v>
      </c>
      <c r="C1232" s="51" t="s">
        <v>2732</v>
      </c>
      <c r="D1232" s="52">
        <v>1231</v>
      </c>
      <c r="F1232" s="51" t="s">
        <v>50</v>
      </c>
      <c r="G1232" s="51" t="s">
        <v>2774</v>
      </c>
      <c r="H1232" s="51" t="s">
        <v>1198</v>
      </c>
      <c r="K1232" s="51" t="s">
        <v>1210</v>
      </c>
      <c r="L1232" s="51" t="s">
        <v>586</v>
      </c>
      <c r="M1232" s="51" t="s">
        <v>587</v>
      </c>
      <c r="O1232" s="51" t="s">
        <v>1211</v>
      </c>
      <c r="P1232" s="51" t="s">
        <v>1212</v>
      </c>
      <c r="Q1232" s="52">
        <v>8800</v>
      </c>
      <c r="R1232" s="52">
        <v>9680</v>
      </c>
      <c r="S1232" s="51" t="s">
        <v>1213</v>
      </c>
      <c r="T1232" s="51" t="s">
        <v>393</v>
      </c>
      <c r="U1232" s="51" t="s">
        <v>1214</v>
      </c>
      <c r="V1232" s="51" t="s">
        <v>82</v>
      </c>
      <c r="Y1232" s="49">
        <v>1231</v>
      </c>
    </row>
    <row r="1233" spans="1:25" x14ac:dyDescent="0.4">
      <c r="A1233" s="46" t="str">
        <f>VLOOKUP(F1233,M!$A$3:$B$32,2)</f>
        <v>芸術</v>
      </c>
      <c r="B1233" s="46" t="str">
        <f>IFERROR(IF(A1233="","",A1233&amp;COUNTIF(A$2:A1233,A1233)),"")</f>
        <v>芸術41</v>
      </c>
      <c r="C1233" s="51" t="s">
        <v>2732</v>
      </c>
      <c r="D1233" s="52">
        <v>1232</v>
      </c>
      <c r="F1233" s="51" t="s">
        <v>50</v>
      </c>
      <c r="G1233" s="51" t="s">
        <v>2774</v>
      </c>
      <c r="H1233" s="51" t="s">
        <v>1198</v>
      </c>
      <c r="L1233" s="51" t="s">
        <v>3374</v>
      </c>
      <c r="M1233" s="51" t="s">
        <v>3375</v>
      </c>
      <c r="O1233" s="51" t="s">
        <v>6477</v>
      </c>
      <c r="P1233" s="51" t="s">
        <v>6478</v>
      </c>
      <c r="Q1233" s="52">
        <v>5200</v>
      </c>
      <c r="R1233" s="52">
        <v>5720</v>
      </c>
      <c r="S1233" s="51" t="s">
        <v>6479</v>
      </c>
      <c r="T1233" s="51" t="s">
        <v>127</v>
      </c>
      <c r="U1233" s="51" t="s">
        <v>6480</v>
      </c>
      <c r="V1233" s="51" t="s">
        <v>129</v>
      </c>
      <c r="X1233" s="17"/>
      <c r="Y1233" s="49">
        <v>1232</v>
      </c>
    </row>
    <row r="1234" spans="1:25" x14ac:dyDescent="0.4">
      <c r="A1234" s="46" t="str">
        <f>VLOOKUP(F1234,M!$A$3:$B$32,2)</f>
        <v>芸術</v>
      </c>
      <c r="B1234" s="46" t="str">
        <f>IFERROR(IF(A1234="","",A1234&amp;COUNTIF(A$2:A1234,A1234)),"")</f>
        <v>芸術42</v>
      </c>
      <c r="C1234" s="51" t="s">
        <v>2732</v>
      </c>
      <c r="D1234" s="52">
        <v>1233</v>
      </c>
      <c r="F1234" s="51" t="s">
        <v>50</v>
      </c>
      <c r="G1234" s="51" t="s">
        <v>2774</v>
      </c>
      <c r="H1234" s="51" t="s">
        <v>1198</v>
      </c>
      <c r="L1234" s="51" t="s">
        <v>138</v>
      </c>
      <c r="M1234" s="51" t="s">
        <v>139</v>
      </c>
      <c r="O1234" s="51" t="s">
        <v>6481</v>
      </c>
      <c r="P1234" s="51" t="s">
        <v>6482</v>
      </c>
      <c r="Q1234" s="52">
        <v>7400</v>
      </c>
      <c r="R1234" s="52">
        <v>8140</v>
      </c>
      <c r="S1234" s="51" t="s">
        <v>6483</v>
      </c>
      <c r="T1234" s="51" t="s">
        <v>5540</v>
      </c>
      <c r="U1234" s="51" t="s">
        <v>6484</v>
      </c>
      <c r="V1234" s="51" t="s">
        <v>129</v>
      </c>
      <c r="Y1234" s="49">
        <v>1233</v>
      </c>
    </row>
    <row r="1235" spans="1:25" x14ac:dyDescent="0.4">
      <c r="A1235" s="46" t="str">
        <f>VLOOKUP(F1235,M!$A$3:$B$32,2)</f>
        <v>芸術</v>
      </c>
      <c r="B1235" s="46" t="str">
        <f>IFERROR(IF(A1235="","",A1235&amp;COUNTIF(A$2:A1235,A1235)),"")</f>
        <v>芸術43</v>
      </c>
      <c r="C1235" s="51" t="s">
        <v>2732</v>
      </c>
      <c r="D1235" s="52">
        <v>1234</v>
      </c>
      <c r="F1235" s="51" t="s">
        <v>50</v>
      </c>
      <c r="G1235" s="51" t="s">
        <v>2774</v>
      </c>
      <c r="H1235" s="51" t="s">
        <v>1198</v>
      </c>
      <c r="K1235" s="51" t="s">
        <v>6485</v>
      </c>
      <c r="L1235" s="51" t="s">
        <v>1216</v>
      </c>
      <c r="M1235" s="51" t="s">
        <v>1217</v>
      </c>
      <c r="O1235" s="51" t="s">
        <v>6486</v>
      </c>
      <c r="P1235" s="51" t="s">
        <v>6487</v>
      </c>
      <c r="Q1235" s="52">
        <v>2200</v>
      </c>
      <c r="R1235" s="52">
        <v>2420</v>
      </c>
      <c r="S1235" s="51" t="s">
        <v>6488</v>
      </c>
      <c r="T1235" s="51" t="s">
        <v>173</v>
      </c>
      <c r="U1235" s="51" t="s">
        <v>1795</v>
      </c>
      <c r="V1235" s="51" t="s">
        <v>82</v>
      </c>
      <c r="Y1235" s="49">
        <v>1234</v>
      </c>
    </row>
    <row r="1236" spans="1:25" x14ac:dyDescent="0.4">
      <c r="A1236" s="46" t="str">
        <f>VLOOKUP(F1236,M!$A$3:$B$32,2)</f>
        <v>芸術</v>
      </c>
      <c r="B1236" s="46" t="str">
        <f>IFERROR(IF(A1236="","",A1236&amp;COUNTIF(A$2:A1236,A1236)),"")</f>
        <v>芸術44</v>
      </c>
      <c r="C1236" s="51" t="s">
        <v>2732</v>
      </c>
      <c r="D1236" s="52">
        <v>1235</v>
      </c>
      <c r="F1236" s="51" t="s">
        <v>50</v>
      </c>
      <c r="G1236" s="51" t="s">
        <v>2774</v>
      </c>
      <c r="H1236" s="51" t="s">
        <v>1198</v>
      </c>
      <c r="K1236" s="51" t="s">
        <v>2803</v>
      </c>
      <c r="L1236" s="51" t="s">
        <v>1216</v>
      </c>
      <c r="M1236" s="51" t="s">
        <v>1217</v>
      </c>
      <c r="O1236" s="51" t="s">
        <v>2804</v>
      </c>
      <c r="P1236" s="51" t="s">
        <v>2805</v>
      </c>
      <c r="Q1236" s="52">
        <v>2500</v>
      </c>
      <c r="R1236" s="52">
        <v>2750</v>
      </c>
      <c r="S1236" s="51" t="s">
        <v>2806</v>
      </c>
      <c r="T1236" s="51" t="s">
        <v>1261</v>
      </c>
      <c r="U1236" s="51" t="s">
        <v>914</v>
      </c>
      <c r="Y1236" s="49">
        <v>1235</v>
      </c>
    </row>
    <row r="1237" spans="1:25" x14ac:dyDescent="0.4">
      <c r="A1237" s="46" t="str">
        <f>VLOOKUP(F1237,M!$A$3:$B$32,2)</f>
        <v>芸術</v>
      </c>
      <c r="B1237" s="46" t="str">
        <f>IFERROR(IF(A1237="","",A1237&amp;COUNTIF(A$2:A1237,A1237)),"")</f>
        <v>芸術45</v>
      </c>
      <c r="C1237" s="51" t="s">
        <v>2752</v>
      </c>
      <c r="D1237" s="52">
        <v>1236</v>
      </c>
      <c r="F1237" s="51" t="s">
        <v>50</v>
      </c>
      <c r="G1237" s="51" t="s">
        <v>2774</v>
      </c>
      <c r="H1237" s="51" t="s">
        <v>1198</v>
      </c>
      <c r="K1237" s="51" t="s">
        <v>6489</v>
      </c>
      <c r="L1237" s="51" t="s">
        <v>375</v>
      </c>
      <c r="M1237" s="51" t="s">
        <v>376</v>
      </c>
      <c r="O1237" s="51" t="s">
        <v>6490</v>
      </c>
      <c r="P1237" s="51" t="s">
        <v>6491</v>
      </c>
      <c r="Q1237" s="52">
        <v>7000</v>
      </c>
      <c r="R1237" s="52">
        <v>7700</v>
      </c>
      <c r="S1237" s="51" t="s">
        <v>6492</v>
      </c>
      <c r="T1237" s="51" t="s">
        <v>92</v>
      </c>
      <c r="U1237" s="51" t="s">
        <v>6493</v>
      </c>
      <c r="V1237" s="51" t="s">
        <v>82</v>
      </c>
      <c r="Y1237" s="49">
        <v>1236</v>
      </c>
    </row>
    <row r="1238" spans="1:25" x14ac:dyDescent="0.4">
      <c r="A1238" s="46" t="str">
        <f>VLOOKUP(F1238,M!$A$3:$B$32,2)</f>
        <v>芸術</v>
      </c>
      <c r="B1238" s="46" t="str">
        <f>IFERROR(IF(A1238="","",A1238&amp;COUNTIF(A$2:A1238,A1238)),"")</f>
        <v>芸術46</v>
      </c>
      <c r="C1238" s="51" t="s">
        <v>2752</v>
      </c>
      <c r="D1238" s="52">
        <v>1237</v>
      </c>
      <c r="F1238" s="51" t="s">
        <v>50</v>
      </c>
      <c r="G1238" s="51" t="s">
        <v>2774</v>
      </c>
      <c r="H1238" s="51" t="s">
        <v>1198</v>
      </c>
      <c r="L1238" s="51" t="s">
        <v>375</v>
      </c>
      <c r="M1238" s="51" t="s">
        <v>376</v>
      </c>
      <c r="O1238" s="51" t="s">
        <v>2807</v>
      </c>
      <c r="P1238" s="51" t="s">
        <v>2808</v>
      </c>
      <c r="Q1238" s="52">
        <v>39900</v>
      </c>
      <c r="R1238" s="52">
        <v>43890</v>
      </c>
      <c r="S1238" s="51" t="s">
        <v>2809</v>
      </c>
      <c r="T1238" s="51" t="s">
        <v>1592</v>
      </c>
      <c r="U1238" s="51" t="s">
        <v>2810</v>
      </c>
      <c r="Y1238" s="49">
        <v>1237</v>
      </c>
    </row>
    <row r="1239" spans="1:25" x14ac:dyDescent="0.4">
      <c r="A1239" s="46" t="str">
        <f>VLOOKUP(F1239,M!$A$3:$B$32,2)</f>
        <v>芸術</v>
      </c>
      <c r="B1239" s="46" t="str">
        <f>IFERROR(IF(A1239="","",A1239&amp;COUNTIF(A$2:A1239,A1239)),"")</f>
        <v>芸術47</v>
      </c>
      <c r="C1239" s="51" t="s">
        <v>2752</v>
      </c>
      <c r="D1239" s="52">
        <v>1238</v>
      </c>
      <c r="F1239" s="51" t="s">
        <v>50</v>
      </c>
      <c r="G1239" s="51" t="s">
        <v>2774</v>
      </c>
      <c r="H1239" s="51" t="s">
        <v>1198</v>
      </c>
      <c r="K1239" s="51" t="s">
        <v>2811</v>
      </c>
      <c r="L1239" s="51" t="s">
        <v>309</v>
      </c>
      <c r="M1239" s="51" t="s">
        <v>310</v>
      </c>
      <c r="O1239" s="51" t="s">
        <v>2812</v>
      </c>
      <c r="P1239" s="51" t="s">
        <v>2813</v>
      </c>
      <c r="Q1239" s="52">
        <v>12000</v>
      </c>
      <c r="R1239" s="52">
        <v>13200</v>
      </c>
      <c r="S1239" s="51" t="s">
        <v>2814</v>
      </c>
      <c r="T1239" s="51" t="s">
        <v>1450</v>
      </c>
      <c r="U1239" s="51" t="s">
        <v>2815</v>
      </c>
      <c r="Y1239" s="49">
        <v>1238</v>
      </c>
    </row>
    <row r="1240" spans="1:25" x14ac:dyDescent="0.4">
      <c r="A1240" s="46" t="str">
        <f>VLOOKUP(F1240,M!$A$3:$B$32,2)</f>
        <v>芸術</v>
      </c>
      <c r="B1240" s="46" t="str">
        <f>IFERROR(IF(A1240="","",A1240&amp;COUNTIF(A$2:A1240,A1240)),"")</f>
        <v>芸術48</v>
      </c>
      <c r="C1240" s="51" t="s">
        <v>2752</v>
      </c>
      <c r="D1240" s="52">
        <v>1239</v>
      </c>
      <c r="F1240" s="51" t="s">
        <v>50</v>
      </c>
      <c r="G1240" s="51" t="s">
        <v>2774</v>
      </c>
      <c r="H1240" s="51" t="s">
        <v>1198</v>
      </c>
      <c r="K1240" s="51" t="s">
        <v>6494</v>
      </c>
      <c r="L1240" s="51" t="s">
        <v>841</v>
      </c>
      <c r="M1240" s="51" t="s">
        <v>842</v>
      </c>
      <c r="O1240" s="51" t="s">
        <v>6495</v>
      </c>
      <c r="P1240" s="51" t="s">
        <v>6496</v>
      </c>
      <c r="Q1240" s="52">
        <v>20000</v>
      </c>
      <c r="R1240" s="52">
        <v>22000</v>
      </c>
      <c r="S1240" s="51" t="s">
        <v>6497</v>
      </c>
      <c r="T1240" s="51" t="s">
        <v>224</v>
      </c>
      <c r="U1240" s="51" t="s">
        <v>3419</v>
      </c>
      <c r="V1240" s="51" t="s">
        <v>82</v>
      </c>
      <c r="Y1240" s="49">
        <v>1239</v>
      </c>
    </row>
    <row r="1241" spans="1:25" x14ac:dyDescent="0.4">
      <c r="A1241" s="46" t="str">
        <f>VLOOKUP(F1241,M!$A$3:$B$32,2)</f>
        <v>芸術</v>
      </c>
      <c r="B1241" s="46" t="str">
        <f>IFERROR(IF(A1241="","",A1241&amp;COUNTIF(A$2:A1241,A1241)),"")</f>
        <v>芸術49</v>
      </c>
      <c r="C1241" s="51" t="s">
        <v>2752</v>
      </c>
      <c r="D1241" s="52">
        <v>1240</v>
      </c>
      <c r="F1241" s="51" t="s">
        <v>50</v>
      </c>
      <c r="G1241" s="51" t="s">
        <v>2774</v>
      </c>
      <c r="H1241" s="51" t="s">
        <v>1198</v>
      </c>
      <c r="K1241" s="51" t="s">
        <v>2817</v>
      </c>
      <c r="L1241" s="51" t="s">
        <v>2818</v>
      </c>
      <c r="M1241" s="51" t="s">
        <v>2819</v>
      </c>
      <c r="O1241" s="51" t="s">
        <v>2820</v>
      </c>
      <c r="P1241" s="51" t="s">
        <v>2821</v>
      </c>
      <c r="Q1241" s="52">
        <v>3200</v>
      </c>
      <c r="R1241" s="52">
        <v>3520</v>
      </c>
      <c r="S1241" s="51" t="s">
        <v>2822</v>
      </c>
      <c r="T1241" s="51" t="s">
        <v>2823</v>
      </c>
      <c r="U1241" s="51" t="s">
        <v>2824</v>
      </c>
      <c r="Y1241" s="49">
        <v>1240</v>
      </c>
    </row>
    <row r="1242" spans="1:25" x14ac:dyDescent="0.4">
      <c r="A1242" s="46" t="str">
        <f>VLOOKUP(F1242,M!$A$3:$B$32,2)</f>
        <v>芸術</v>
      </c>
      <c r="B1242" s="46" t="str">
        <f>IFERROR(IF(A1242="","",A1242&amp;COUNTIF(A$2:A1242,A1242)),"")</f>
        <v>芸術50</v>
      </c>
      <c r="C1242" s="51" t="s">
        <v>2752</v>
      </c>
      <c r="D1242" s="52">
        <v>1241</v>
      </c>
      <c r="F1242" s="51" t="s">
        <v>50</v>
      </c>
      <c r="G1242" s="51" t="s">
        <v>2774</v>
      </c>
      <c r="H1242" s="51" t="s">
        <v>1198</v>
      </c>
      <c r="K1242" s="51" t="s">
        <v>2825</v>
      </c>
      <c r="L1242" s="51" t="s">
        <v>2818</v>
      </c>
      <c r="M1242" s="51" t="s">
        <v>2819</v>
      </c>
      <c r="O1242" s="51" t="s">
        <v>2826</v>
      </c>
      <c r="P1242" s="51" t="s">
        <v>2827</v>
      </c>
      <c r="Q1242" s="52">
        <v>3800</v>
      </c>
      <c r="R1242" s="52">
        <v>4180</v>
      </c>
      <c r="S1242" s="51" t="s">
        <v>2828</v>
      </c>
      <c r="T1242" s="51" t="s">
        <v>1719</v>
      </c>
      <c r="U1242" s="51" t="s">
        <v>2829</v>
      </c>
      <c r="Y1242" s="49">
        <v>1241</v>
      </c>
    </row>
    <row r="1243" spans="1:25" x14ac:dyDescent="0.4">
      <c r="A1243" s="46" t="str">
        <f>VLOOKUP(F1243,M!$A$3:$B$32,2)</f>
        <v>芸術</v>
      </c>
      <c r="B1243" s="46" t="str">
        <f>IFERROR(IF(A1243="","",A1243&amp;COUNTIF(A$2:A1243,A1243)),"")</f>
        <v>芸術51</v>
      </c>
      <c r="C1243" s="51" t="s">
        <v>2752</v>
      </c>
      <c r="D1243" s="52">
        <v>1242</v>
      </c>
      <c r="F1243" s="51" t="s">
        <v>50</v>
      </c>
      <c r="G1243" s="51" t="s">
        <v>2774</v>
      </c>
      <c r="H1243" s="51" t="s">
        <v>1198</v>
      </c>
      <c r="K1243" s="51" t="s">
        <v>2830</v>
      </c>
      <c r="L1243" s="51" t="s">
        <v>382</v>
      </c>
      <c r="M1243" s="51" t="s">
        <v>383</v>
      </c>
      <c r="O1243" s="51" t="s">
        <v>2831</v>
      </c>
      <c r="P1243" s="51" t="s">
        <v>2832</v>
      </c>
      <c r="Q1243" s="52">
        <v>6000</v>
      </c>
      <c r="R1243" s="52">
        <v>6600</v>
      </c>
      <c r="S1243" s="51" t="s">
        <v>2833</v>
      </c>
      <c r="T1243" s="51" t="s">
        <v>1245</v>
      </c>
      <c r="U1243" s="51" t="s">
        <v>904</v>
      </c>
      <c r="V1243" s="51" t="s">
        <v>82</v>
      </c>
      <c r="Y1243" s="49">
        <v>1242</v>
      </c>
    </row>
    <row r="1244" spans="1:25" x14ac:dyDescent="0.4">
      <c r="A1244" s="46" t="str">
        <f>VLOOKUP(F1244,M!$A$3:$B$32,2)</f>
        <v>芸術</v>
      </c>
      <c r="B1244" s="46" t="str">
        <f>IFERROR(IF(A1244="","",A1244&amp;COUNTIF(A$2:A1244,A1244)),"")</f>
        <v>芸術52</v>
      </c>
      <c r="C1244" s="51" t="s">
        <v>2752</v>
      </c>
      <c r="D1244" s="52">
        <v>1243</v>
      </c>
      <c r="F1244" s="51" t="s">
        <v>50</v>
      </c>
      <c r="G1244" s="51" t="s">
        <v>2774</v>
      </c>
      <c r="H1244" s="51" t="s">
        <v>1198</v>
      </c>
      <c r="K1244" s="51" t="s">
        <v>6498</v>
      </c>
      <c r="L1244" s="55" t="s">
        <v>5444</v>
      </c>
      <c r="M1244" s="55" t="s">
        <v>5445</v>
      </c>
      <c r="O1244" s="51" t="s">
        <v>6499</v>
      </c>
      <c r="P1244" s="51" t="s">
        <v>5447</v>
      </c>
      <c r="Q1244" s="52">
        <v>9000</v>
      </c>
      <c r="R1244" s="52">
        <v>9900</v>
      </c>
      <c r="S1244" s="51" t="s">
        <v>6500</v>
      </c>
      <c r="T1244" s="51" t="s">
        <v>6501</v>
      </c>
      <c r="U1244" s="51" t="s">
        <v>6502</v>
      </c>
      <c r="V1244" s="51" t="s">
        <v>129</v>
      </c>
      <c r="Y1244" s="49">
        <v>1243</v>
      </c>
    </row>
    <row r="1245" spans="1:25" x14ac:dyDescent="0.4">
      <c r="A1245" s="46" t="str">
        <f>VLOOKUP(F1245,M!$A$3:$B$32,2)</f>
        <v>芸術</v>
      </c>
      <c r="B1245" s="46" t="str">
        <f>IFERROR(IF(A1245="","",A1245&amp;COUNTIF(A$2:A1245,A1245)),"")</f>
        <v>芸術53</v>
      </c>
      <c r="C1245" s="51" t="s">
        <v>2752</v>
      </c>
      <c r="D1245" s="52">
        <v>1244</v>
      </c>
      <c r="F1245" s="51" t="s">
        <v>50</v>
      </c>
      <c r="G1245" s="51" t="s">
        <v>2774</v>
      </c>
      <c r="H1245" s="51" t="s">
        <v>1198</v>
      </c>
      <c r="K1245" s="51" t="s">
        <v>1221</v>
      </c>
      <c r="L1245" s="51" t="s">
        <v>887</v>
      </c>
      <c r="M1245" s="51" t="s">
        <v>888</v>
      </c>
      <c r="O1245" s="51" t="s">
        <v>1222</v>
      </c>
      <c r="P1245" s="51" t="s">
        <v>1223</v>
      </c>
      <c r="Q1245" s="52">
        <v>15000</v>
      </c>
      <c r="R1245" s="52">
        <v>16500</v>
      </c>
      <c r="S1245" s="51" t="s">
        <v>1224</v>
      </c>
      <c r="T1245" s="51" t="s">
        <v>6503</v>
      </c>
      <c r="U1245" s="51" t="s">
        <v>6504</v>
      </c>
      <c r="V1245" s="51" t="s">
        <v>82</v>
      </c>
      <c r="Y1245" s="49">
        <v>1244</v>
      </c>
    </row>
    <row r="1246" spans="1:25" x14ac:dyDescent="0.4">
      <c r="A1246" s="46" t="str">
        <f>VLOOKUP(F1246,M!$A$3:$B$32,2)</f>
        <v>芸術</v>
      </c>
      <c r="B1246" s="46" t="str">
        <f>IFERROR(IF(A1246="","",A1246&amp;COUNTIF(A$2:A1246,A1246)),"")</f>
        <v>芸術54</v>
      </c>
      <c r="C1246" s="51" t="s">
        <v>2752</v>
      </c>
      <c r="D1246" s="52">
        <v>1245</v>
      </c>
      <c r="F1246" s="51" t="s">
        <v>50</v>
      </c>
      <c r="G1246" s="51" t="s">
        <v>2774</v>
      </c>
      <c r="H1246" s="51" t="s">
        <v>1198</v>
      </c>
      <c r="K1246" s="51" t="s">
        <v>2834</v>
      </c>
      <c r="L1246" s="51" t="s">
        <v>890</v>
      </c>
      <c r="M1246" s="51" t="s">
        <v>891</v>
      </c>
      <c r="O1246" s="51" t="s">
        <v>2835</v>
      </c>
      <c r="P1246" s="51" t="s">
        <v>2836</v>
      </c>
      <c r="Q1246" s="52">
        <v>27000</v>
      </c>
      <c r="R1246" s="52">
        <v>29700</v>
      </c>
      <c r="S1246" s="51" t="s">
        <v>2837</v>
      </c>
      <c r="T1246" s="51" t="s">
        <v>1616</v>
      </c>
      <c r="U1246" s="51" t="s">
        <v>2838</v>
      </c>
      <c r="Y1246" s="49">
        <v>1245</v>
      </c>
    </row>
    <row r="1247" spans="1:25" x14ac:dyDescent="0.4">
      <c r="A1247" s="46" t="str">
        <f>VLOOKUP(F1247,M!$A$3:$B$32,2)</f>
        <v>芸術</v>
      </c>
      <c r="B1247" s="46" t="str">
        <f>IFERROR(IF(A1247="","",A1247&amp;COUNTIF(A$2:A1247,A1247)),"")</f>
        <v>芸術55</v>
      </c>
      <c r="C1247" s="51" t="s">
        <v>2752</v>
      </c>
      <c r="D1247" s="52">
        <v>1246</v>
      </c>
      <c r="F1247" s="51" t="s">
        <v>50</v>
      </c>
      <c r="G1247" s="51" t="s">
        <v>2774</v>
      </c>
      <c r="H1247" s="51" t="s">
        <v>1198</v>
      </c>
      <c r="K1247" s="51" t="s">
        <v>2839</v>
      </c>
      <c r="L1247" s="51" t="s">
        <v>890</v>
      </c>
      <c r="M1247" s="51" t="s">
        <v>891</v>
      </c>
      <c r="O1247" s="51" t="s">
        <v>2840</v>
      </c>
      <c r="P1247" s="51" t="s">
        <v>2841</v>
      </c>
      <c r="Q1247" s="52">
        <v>10000</v>
      </c>
      <c r="R1247" s="52">
        <v>11000</v>
      </c>
      <c r="S1247" s="51" t="s">
        <v>2842</v>
      </c>
      <c r="T1247" s="51" t="s">
        <v>1634</v>
      </c>
      <c r="U1247" s="51" t="s">
        <v>2843</v>
      </c>
      <c r="Y1247" s="49">
        <v>1246</v>
      </c>
    </row>
    <row r="1248" spans="1:25" x14ac:dyDescent="0.4">
      <c r="A1248" s="46" t="str">
        <f>VLOOKUP(F1248,M!$A$3:$B$32,2)</f>
        <v>芸術</v>
      </c>
      <c r="B1248" s="46" t="str">
        <f>IFERROR(IF(A1248="","",A1248&amp;COUNTIF(A$2:A1248,A1248)),"")</f>
        <v>芸術56</v>
      </c>
      <c r="C1248" s="51" t="s">
        <v>2752</v>
      </c>
      <c r="D1248" s="52">
        <v>1247</v>
      </c>
      <c r="F1248" s="51" t="s">
        <v>50</v>
      </c>
      <c r="G1248" s="51" t="s">
        <v>2774</v>
      </c>
      <c r="H1248" s="51" t="s">
        <v>1198</v>
      </c>
      <c r="K1248" s="51" t="s">
        <v>2844</v>
      </c>
      <c r="L1248" s="51" t="s">
        <v>890</v>
      </c>
      <c r="M1248" s="51" t="s">
        <v>891</v>
      </c>
      <c r="O1248" s="51" t="s">
        <v>2845</v>
      </c>
      <c r="P1248" s="51" t="s">
        <v>2846</v>
      </c>
      <c r="Q1248" s="52">
        <v>8500</v>
      </c>
      <c r="R1248" s="52">
        <v>9350</v>
      </c>
      <c r="S1248" s="51" t="s">
        <v>2847</v>
      </c>
      <c r="T1248" s="51" t="s">
        <v>1634</v>
      </c>
      <c r="U1248" s="51" t="s">
        <v>2848</v>
      </c>
      <c r="Y1248" s="49">
        <v>1247</v>
      </c>
    </row>
    <row r="1249" spans="1:25" x14ac:dyDescent="0.4">
      <c r="A1249" s="46" t="str">
        <f>VLOOKUP(F1249,M!$A$3:$B$32,2)</f>
        <v>辞典</v>
      </c>
      <c r="B1249" s="46" t="str">
        <f>IFERROR(IF(A1249="","",A1249&amp;COUNTIF(A$2:A1249,A1249)),"")</f>
        <v>辞典2</v>
      </c>
      <c r="C1249" s="51" t="s">
        <v>2752</v>
      </c>
      <c r="D1249" s="52">
        <v>1248</v>
      </c>
      <c r="F1249" s="51" t="s">
        <v>52</v>
      </c>
      <c r="G1249" s="51" t="s">
        <v>2850</v>
      </c>
      <c r="H1249" s="51" t="s">
        <v>1225</v>
      </c>
      <c r="K1249" s="51" t="s">
        <v>2851</v>
      </c>
      <c r="L1249" s="51" t="s">
        <v>2426</v>
      </c>
      <c r="M1249" s="51" t="s">
        <v>2427</v>
      </c>
      <c r="O1249" s="51" t="s">
        <v>2852</v>
      </c>
      <c r="P1249" s="51" t="s">
        <v>2853</v>
      </c>
      <c r="Q1249" s="52">
        <v>9000</v>
      </c>
      <c r="R1249" s="52">
        <v>9900</v>
      </c>
      <c r="S1249" s="51" t="s">
        <v>2854</v>
      </c>
      <c r="T1249" s="51" t="s">
        <v>1877</v>
      </c>
      <c r="U1249" s="51" t="s">
        <v>2855</v>
      </c>
      <c r="Y1249" s="49">
        <v>1248</v>
      </c>
    </row>
    <row r="1250" spans="1:25" x14ac:dyDescent="0.4">
      <c r="A1250" s="46" t="str">
        <f>VLOOKUP(F1250,M!$A$3:$B$32,2)</f>
        <v>辞典</v>
      </c>
      <c r="B1250" s="46" t="str">
        <f>IFERROR(IF(A1250="","",A1250&amp;COUNTIF(A$2:A1250,A1250)),"")</f>
        <v>辞典3</v>
      </c>
      <c r="C1250" s="51" t="s">
        <v>2752</v>
      </c>
      <c r="D1250" s="52">
        <v>1249</v>
      </c>
      <c r="F1250" s="51" t="s">
        <v>52</v>
      </c>
      <c r="G1250" s="51" t="s">
        <v>2850</v>
      </c>
      <c r="H1250" s="51" t="s">
        <v>1225</v>
      </c>
      <c r="K1250" s="51" t="s">
        <v>2856</v>
      </c>
      <c r="L1250" s="51" t="s">
        <v>510</v>
      </c>
      <c r="M1250" s="51" t="s">
        <v>511</v>
      </c>
      <c r="O1250" s="51" t="s">
        <v>2857</v>
      </c>
      <c r="P1250" s="51" t="s">
        <v>2858</v>
      </c>
      <c r="Q1250" s="52">
        <v>8600</v>
      </c>
      <c r="R1250" s="52">
        <v>9460</v>
      </c>
      <c r="S1250" s="51" t="s">
        <v>2859</v>
      </c>
      <c r="T1250" s="51" t="s">
        <v>2860</v>
      </c>
      <c r="U1250" s="51" t="s">
        <v>2861</v>
      </c>
      <c r="Y1250" s="49">
        <v>1249</v>
      </c>
    </row>
    <row r="1251" spans="1:25" x14ac:dyDescent="0.4">
      <c r="A1251" s="46" t="str">
        <f>VLOOKUP(F1251,M!$A$3:$B$32,2)</f>
        <v>辞典</v>
      </c>
      <c r="B1251" s="46" t="str">
        <f>IFERROR(IF(A1251="","",A1251&amp;COUNTIF(A$2:A1251,A1251)),"")</f>
        <v>辞典4</v>
      </c>
      <c r="C1251" s="51" t="s">
        <v>2752</v>
      </c>
      <c r="D1251" s="52">
        <v>1250</v>
      </c>
      <c r="F1251" s="51" t="s">
        <v>52</v>
      </c>
      <c r="G1251" s="51" t="s">
        <v>2850</v>
      </c>
      <c r="H1251" s="51" t="s">
        <v>1225</v>
      </c>
      <c r="K1251" s="51" t="s">
        <v>2862</v>
      </c>
      <c r="L1251" s="51" t="s">
        <v>510</v>
      </c>
      <c r="M1251" s="51" t="s">
        <v>511</v>
      </c>
      <c r="O1251" s="51" t="s">
        <v>2863</v>
      </c>
      <c r="P1251" s="51" t="s">
        <v>2864</v>
      </c>
      <c r="Q1251" s="52">
        <v>8000</v>
      </c>
      <c r="R1251" s="52">
        <v>8800</v>
      </c>
      <c r="S1251" s="51" t="s">
        <v>2865</v>
      </c>
      <c r="T1251" s="51" t="s">
        <v>1464</v>
      </c>
      <c r="U1251" s="51" t="s">
        <v>2866</v>
      </c>
      <c r="Y1251" s="49">
        <v>1250</v>
      </c>
    </row>
    <row r="1252" spans="1:25" x14ac:dyDescent="0.4">
      <c r="A1252" s="46" t="str">
        <f>VLOOKUP(F1252,M!$A$3:$B$32,2)</f>
        <v>辞典</v>
      </c>
      <c r="B1252" s="46" t="str">
        <f>IFERROR(IF(A1252="","",A1252&amp;COUNTIF(A$2:A1252,A1252)),"")</f>
        <v>辞典5</v>
      </c>
      <c r="C1252" s="51" t="s">
        <v>2792</v>
      </c>
      <c r="D1252" s="52">
        <v>1251</v>
      </c>
      <c r="F1252" s="51" t="s">
        <v>52</v>
      </c>
      <c r="G1252" s="51" t="s">
        <v>2850</v>
      </c>
      <c r="H1252" s="51" t="s">
        <v>1225</v>
      </c>
      <c r="K1252" s="51" t="s">
        <v>2867</v>
      </c>
      <c r="L1252" s="51" t="s">
        <v>510</v>
      </c>
      <c r="M1252" s="51" t="s">
        <v>511</v>
      </c>
      <c r="O1252" s="51" t="s">
        <v>2868</v>
      </c>
      <c r="P1252" s="51" t="s">
        <v>2869</v>
      </c>
      <c r="Q1252" s="52">
        <v>8000</v>
      </c>
      <c r="R1252" s="52">
        <v>8800</v>
      </c>
      <c r="S1252" s="51" t="s">
        <v>2870</v>
      </c>
      <c r="T1252" s="51" t="s">
        <v>2871</v>
      </c>
      <c r="U1252" s="51" t="s">
        <v>2872</v>
      </c>
      <c r="Y1252" s="49">
        <v>1251</v>
      </c>
    </row>
    <row r="1253" spans="1:25" x14ac:dyDescent="0.4">
      <c r="A1253" s="46" t="str">
        <f>VLOOKUP(F1253,M!$A$3:$B$32,2)</f>
        <v>辞典</v>
      </c>
      <c r="B1253" s="46" t="str">
        <f>IFERROR(IF(A1253="","",A1253&amp;COUNTIF(A$2:A1253,A1253)),"")</f>
        <v>辞典6</v>
      </c>
      <c r="C1253" s="51" t="s">
        <v>2792</v>
      </c>
      <c r="D1253" s="52">
        <v>1252</v>
      </c>
      <c r="F1253" s="51" t="s">
        <v>52</v>
      </c>
      <c r="G1253" s="51" t="s">
        <v>2850</v>
      </c>
      <c r="H1253" s="51" t="s">
        <v>1225</v>
      </c>
      <c r="K1253" s="51" t="s">
        <v>2873</v>
      </c>
      <c r="L1253" s="51" t="s">
        <v>510</v>
      </c>
      <c r="M1253" s="51" t="s">
        <v>511</v>
      </c>
      <c r="O1253" s="51" t="s">
        <v>2874</v>
      </c>
      <c r="P1253" s="51" t="s">
        <v>2875</v>
      </c>
      <c r="Q1253" s="52">
        <v>240000</v>
      </c>
      <c r="R1253" s="52">
        <v>264000</v>
      </c>
      <c r="S1253" s="51" t="s">
        <v>2876</v>
      </c>
      <c r="T1253" s="51" t="s">
        <v>2877</v>
      </c>
      <c r="U1253" s="51" t="s">
        <v>2878</v>
      </c>
      <c r="Y1253" s="49">
        <v>1252</v>
      </c>
    </row>
    <row r="1254" spans="1:25" x14ac:dyDescent="0.4">
      <c r="A1254" s="46" t="str">
        <f>VLOOKUP(F1254,M!$A$3:$B$32,2)</f>
        <v>辞典</v>
      </c>
      <c r="B1254" s="46" t="str">
        <f>IFERROR(IF(A1254="","",A1254&amp;COUNTIF(A$2:A1254,A1254)),"")</f>
        <v>辞典7</v>
      </c>
      <c r="C1254" s="51" t="s">
        <v>2792</v>
      </c>
      <c r="D1254" s="52">
        <v>1253</v>
      </c>
      <c r="F1254" s="51" t="s">
        <v>52</v>
      </c>
      <c r="G1254" s="51" t="s">
        <v>2850</v>
      </c>
      <c r="H1254" s="51" t="s">
        <v>1225</v>
      </c>
      <c r="K1254" s="51" t="s">
        <v>2879</v>
      </c>
      <c r="L1254" s="51" t="s">
        <v>510</v>
      </c>
      <c r="M1254" s="51" t="s">
        <v>511</v>
      </c>
      <c r="O1254" s="51" t="s">
        <v>2880</v>
      </c>
      <c r="P1254" s="51" t="s">
        <v>2881</v>
      </c>
      <c r="Q1254" s="52">
        <v>18000</v>
      </c>
      <c r="R1254" s="52">
        <v>19800</v>
      </c>
      <c r="S1254" s="51" t="s">
        <v>2882</v>
      </c>
      <c r="T1254" s="51" t="s">
        <v>2883</v>
      </c>
      <c r="U1254" s="51" t="s">
        <v>2884</v>
      </c>
      <c r="Y1254" s="49">
        <v>1253</v>
      </c>
    </row>
    <row r="1255" spans="1:25" x14ac:dyDescent="0.4">
      <c r="A1255" s="46" t="str">
        <f>VLOOKUP(F1255,M!$A$3:$B$32,2)</f>
        <v>事典</v>
      </c>
      <c r="B1255" s="46" t="str">
        <f>IFERROR(IF(A1255="","",A1255&amp;COUNTIF(A$2:A1255,A1255)),"")</f>
        <v>事典3</v>
      </c>
      <c r="C1255" s="51" t="s">
        <v>2792</v>
      </c>
      <c r="D1255" s="52">
        <v>1254</v>
      </c>
      <c r="F1255" s="51" t="s">
        <v>54</v>
      </c>
      <c r="G1255" s="51" t="s">
        <v>2885</v>
      </c>
      <c r="H1255" s="51" t="s">
        <v>1226</v>
      </c>
      <c r="K1255" s="51" t="s">
        <v>2892</v>
      </c>
      <c r="L1255" s="51" t="s">
        <v>105</v>
      </c>
      <c r="M1255" s="51" t="s">
        <v>106</v>
      </c>
      <c r="O1255" s="51" t="s">
        <v>2893</v>
      </c>
      <c r="P1255" s="51" t="s">
        <v>2894</v>
      </c>
      <c r="Q1255" s="52">
        <v>48000</v>
      </c>
      <c r="R1255" s="52">
        <v>52800</v>
      </c>
      <c r="S1255" s="51" t="s">
        <v>2895</v>
      </c>
      <c r="T1255" s="51" t="s">
        <v>1306</v>
      </c>
      <c r="U1255" s="51" t="s">
        <v>2896</v>
      </c>
      <c r="Y1255" s="49">
        <v>1254</v>
      </c>
    </row>
    <row r="1256" spans="1:25" x14ac:dyDescent="0.4">
      <c r="A1256" s="46" t="str">
        <f>VLOOKUP(F1256,M!$A$3:$B$32,2)</f>
        <v>事典</v>
      </c>
      <c r="B1256" s="46" t="str">
        <f>IFERROR(IF(A1256="","",A1256&amp;COUNTIF(A$2:A1256,A1256)),"")</f>
        <v>事典4</v>
      </c>
      <c r="C1256" s="51" t="s">
        <v>2792</v>
      </c>
      <c r="D1256" s="52">
        <v>1255</v>
      </c>
      <c r="F1256" s="51" t="s">
        <v>54</v>
      </c>
      <c r="G1256" s="51" t="s">
        <v>2885</v>
      </c>
      <c r="H1256" s="51" t="s">
        <v>1226</v>
      </c>
      <c r="K1256" s="51" t="s">
        <v>2897</v>
      </c>
      <c r="L1256" s="51" t="s">
        <v>105</v>
      </c>
      <c r="M1256" s="51" t="s">
        <v>106</v>
      </c>
      <c r="O1256" s="51" t="s">
        <v>2898</v>
      </c>
      <c r="P1256" s="51" t="s">
        <v>2899</v>
      </c>
      <c r="Q1256" s="52">
        <v>42000</v>
      </c>
      <c r="R1256" s="52">
        <v>46200</v>
      </c>
      <c r="S1256" s="51" t="s">
        <v>2900</v>
      </c>
      <c r="T1256" s="51" t="s">
        <v>2263</v>
      </c>
      <c r="U1256" s="51" t="s">
        <v>2901</v>
      </c>
      <c r="Y1256" s="49">
        <v>1255</v>
      </c>
    </row>
    <row r="1257" spans="1:25" x14ac:dyDescent="0.4">
      <c r="A1257" s="46" t="str">
        <f>VLOOKUP(F1257,M!$A$3:$B$32,2)</f>
        <v>事典</v>
      </c>
      <c r="B1257" s="46" t="str">
        <f>IFERROR(IF(A1257="","",A1257&amp;COUNTIF(A$2:A1257,A1257)),"")</f>
        <v>事典5</v>
      </c>
      <c r="C1257" s="51" t="s">
        <v>2792</v>
      </c>
      <c r="D1257" s="52">
        <v>1256</v>
      </c>
      <c r="F1257" s="51" t="s">
        <v>54</v>
      </c>
      <c r="G1257" s="51" t="s">
        <v>2885</v>
      </c>
      <c r="H1257" s="51" t="s">
        <v>1226</v>
      </c>
      <c r="K1257" s="51" t="s">
        <v>2903</v>
      </c>
      <c r="L1257" s="51" t="s">
        <v>579</v>
      </c>
      <c r="M1257" s="51" t="s">
        <v>580</v>
      </c>
      <c r="O1257" s="51" t="s">
        <v>2904</v>
      </c>
      <c r="P1257" s="51" t="s">
        <v>2905</v>
      </c>
      <c r="Q1257" s="52">
        <v>4200</v>
      </c>
      <c r="R1257" s="52">
        <v>4620</v>
      </c>
      <c r="S1257" s="51" t="s">
        <v>2906</v>
      </c>
      <c r="T1257" s="51" t="s">
        <v>1582</v>
      </c>
      <c r="U1257" s="51" t="s">
        <v>1694</v>
      </c>
      <c r="Y1257" s="49">
        <v>1256</v>
      </c>
    </row>
    <row r="1258" spans="1:25" x14ac:dyDescent="0.4">
      <c r="A1258" s="46" t="str">
        <f>VLOOKUP(F1258,M!$A$3:$B$32,2)</f>
        <v>事典</v>
      </c>
      <c r="B1258" s="46" t="str">
        <f>IFERROR(IF(A1258="","",A1258&amp;COUNTIF(A$2:A1258,A1258)),"")</f>
        <v>事典6</v>
      </c>
      <c r="C1258" s="51" t="s">
        <v>2792</v>
      </c>
      <c r="D1258" s="52">
        <v>1257</v>
      </c>
      <c r="F1258" s="51" t="s">
        <v>54</v>
      </c>
      <c r="G1258" s="51" t="s">
        <v>2885</v>
      </c>
      <c r="H1258" s="51" t="s">
        <v>1226</v>
      </c>
      <c r="K1258" s="51" t="s">
        <v>2907</v>
      </c>
      <c r="L1258" s="51" t="s">
        <v>579</v>
      </c>
      <c r="M1258" s="51" t="s">
        <v>580</v>
      </c>
      <c r="O1258" s="51" t="s">
        <v>2908</v>
      </c>
      <c r="P1258" s="51" t="s">
        <v>2909</v>
      </c>
      <c r="Q1258" s="52">
        <v>43000</v>
      </c>
      <c r="R1258" s="52">
        <v>47300</v>
      </c>
      <c r="S1258" s="51" t="s">
        <v>2910</v>
      </c>
      <c r="T1258" s="51" t="s">
        <v>1743</v>
      </c>
      <c r="U1258" s="51" t="s">
        <v>2911</v>
      </c>
      <c r="Y1258" s="49">
        <v>1257</v>
      </c>
    </row>
    <row r="1259" spans="1:25" x14ac:dyDescent="0.4">
      <c r="A1259" s="46" t="str">
        <f>VLOOKUP(F1259,M!$A$3:$B$32,2)</f>
        <v>事典</v>
      </c>
      <c r="B1259" s="46" t="str">
        <f>IFERROR(IF(A1259="","",A1259&amp;COUNTIF(A$2:A1259,A1259)),"")</f>
        <v>事典7</v>
      </c>
      <c r="C1259" s="51" t="s">
        <v>2792</v>
      </c>
      <c r="D1259" s="52">
        <v>1258</v>
      </c>
      <c r="F1259" s="51" t="s">
        <v>54</v>
      </c>
      <c r="G1259" s="51" t="s">
        <v>2885</v>
      </c>
      <c r="H1259" s="51" t="s">
        <v>1226</v>
      </c>
      <c r="K1259" s="51" t="s">
        <v>6505</v>
      </c>
      <c r="L1259" s="51" t="s">
        <v>3374</v>
      </c>
      <c r="M1259" s="51" t="s">
        <v>3375</v>
      </c>
      <c r="O1259" s="51" t="s">
        <v>6506</v>
      </c>
      <c r="P1259" s="51" t="s">
        <v>6507</v>
      </c>
      <c r="Q1259" s="52">
        <v>3000</v>
      </c>
      <c r="R1259" s="52">
        <v>3300</v>
      </c>
      <c r="S1259" s="51" t="s">
        <v>6508</v>
      </c>
      <c r="T1259" s="51" t="s">
        <v>5540</v>
      </c>
      <c r="U1259" s="51" t="s">
        <v>6509</v>
      </c>
      <c r="V1259" s="51" t="s">
        <v>82</v>
      </c>
      <c r="Y1259" s="49">
        <v>1258</v>
      </c>
    </row>
    <row r="1260" spans="1:25" x14ac:dyDescent="0.4">
      <c r="A1260" s="46" t="str">
        <f>VLOOKUP(F1260,M!$A$3:$B$32,2)</f>
        <v>事典</v>
      </c>
      <c r="B1260" s="46" t="str">
        <f>IFERROR(IF(A1260="","",A1260&amp;COUNTIF(A$2:A1260,A1260)),"")</f>
        <v>事典8</v>
      </c>
      <c r="C1260" s="51" t="s">
        <v>2792</v>
      </c>
      <c r="D1260" s="52">
        <v>1259</v>
      </c>
      <c r="F1260" s="51" t="s">
        <v>54</v>
      </c>
      <c r="G1260" s="51" t="s">
        <v>2885</v>
      </c>
      <c r="H1260" s="51" t="s">
        <v>1226</v>
      </c>
      <c r="K1260" s="51" t="s">
        <v>2913</v>
      </c>
      <c r="L1260" s="51" t="s">
        <v>510</v>
      </c>
      <c r="M1260" s="51" t="s">
        <v>511</v>
      </c>
      <c r="O1260" s="51" t="s">
        <v>2914</v>
      </c>
      <c r="P1260" s="51" t="s">
        <v>2915</v>
      </c>
      <c r="Q1260" s="52">
        <v>32000</v>
      </c>
      <c r="R1260" s="52">
        <v>35200</v>
      </c>
      <c r="S1260" s="51" t="s">
        <v>2916</v>
      </c>
      <c r="T1260" s="51" t="s">
        <v>2917</v>
      </c>
      <c r="U1260" s="51" t="s">
        <v>2918</v>
      </c>
      <c r="Y1260" s="49">
        <v>1259</v>
      </c>
    </row>
    <row r="1261" spans="1:25" x14ac:dyDescent="0.4">
      <c r="A1261" s="46" t="str">
        <f>VLOOKUP(F1261,M!$A$3:$B$32,2)</f>
        <v>事典</v>
      </c>
      <c r="B1261" s="46" t="str">
        <f>IFERROR(IF(A1261="","",A1261&amp;COUNTIF(A$2:A1261,A1261)),"")</f>
        <v>事典9</v>
      </c>
      <c r="C1261" s="51" t="s">
        <v>2792</v>
      </c>
      <c r="D1261" s="52">
        <v>1260</v>
      </c>
      <c r="F1261" s="51" t="s">
        <v>54</v>
      </c>
      <c r="G1261" s="51" t="s">
        <v>2885</v>
      </c>
      <c r="H1261" s="51" t="s">
        <v>1226</v>
      </c>
      <c r="K1261" s="51" t="s">
        <v>1232</v>
      </c>
      <c r="L1261" s="51" t="s">
        <v>1216</v>
      </c>
      <c r="M1261" s="51" t="s">
        <v>1217</v>
      </c>
      <c r="O1261" s="51" t="s">
        <v>1233</v>
      </c>
      <c r="P1261" s="51" t="s">
        <v>1234</v>
      </c>
      <c r="Q1261" s="52">
        <v>3000</v>
      </c>
      <c r="R1261" s="52">
        <v>3300</v>
      </c>
      <c r="S1261" s="51" t="s">
        <v>1235</v>
      </c>
      <c r="T1261" s="51" t="s">
        <v>173</v>
      </c>
      <c r="U1261" s="51" t="s">
        <v>1236</v>
      </c>
      <c r="V1261" s="51" t="s">
        <v>82</v>
      </c>
      <c r="Y1261" s="49">
        <v>1260</v>
      </c>
    </row>
    <row r="1262" spans="1:25" x14ac:dyDescent="0.4">
      <c r="A1262" s="46" t="str">
        <f>VLOOKUP(F1262,M!$A$3:$B$32,2)</f>
        <v>事典</v>
      </c>
      <c r="B1262" s="46" t="str">
        <f>IFERROR(IF(A1262="","",A1262&amp;COUNTIF(A$2:A1262,A1262)),"")</f>
        <v>事典10</v>
      </c>
      <c r="C1262" s="51" t="s">
        <v>2792</v>
      </c>
      <c r="D1262" s="52">
        <v>1261</v>
      </c>
      <c r="F1262" s="51" t="s">
        <v>54</v>
      </c>
      <c r="G1262" s="51" t="s">
        <v>2885</v>
      </c>
      <c r="H1262" s="51" t="s">
        <v>1226</v>
      </c>
      <c r="K1262" s="51" t="s">
        <v>2919</v>
      </c>
      <c r="L1262" s="51" t="s">
        <v>1216</v>
      </c>
      <c r="M1262" s="51" t="s">
        <v>1217</v>
      </c>
      <c r="O1262" s="51" t="s">
        <v>2920</v>
      </c>
      <c r="P1262" s="51" t="s">
        <v>1234</v>
      </c>
      <c r="Q1262" s="52">
        <v>2400</v>
      </c>
      <c r="R1262" s="52">
        <v>2640</v>
      </c>
      <c r="S1262" s="51" t="s">
        <v>2921</v>
      </c>
      <c r="T1262" s="51" t="s">
        <v>1336</v>
      </c>
      <c r="U1262" s="51" t="s">
        <v>914</v>
      </c>
      <c r="Y1262" s="49">
        <v>1261</v>
      </c>
    </row>
    <row r="1263" spans="1:25" x14ac:dyDescent="0.4">
      <c r="A1263" s="46" t="str">
        <f>VLOOKUP(F1263,M!$A$3:$B$32,2)</f>
        <v>事典</v>
      </c>
      <c r="B1263" s="46" t="str">
        <f>IFERROR(IF(A1263="","",A1263&amp;COUNTIF(A$2:A1263,A1263)),"")</f>
        <v>事典11</v>
      </c>
      <c r="C1263" s="51" t="s">
        <v>2792</v>
      </c>
      <c r="D1263" s="52">
        <v>1262</v>
      </c>
      <c r="F1263" s="51" t="s">
        <v>54</v>
      </c>
      <c r="G1263" s="51" t="s">
        <v>2885</v>
      </c>
      <c r="H1263" s="51" t="s">
        <v>1226</v>
      </c>
      <c r="K1263" s="51" t="s">
        <v>2922</v>
      </c>
      <c r="L1263" s="51" t="s">
        <v>382</v>
      </c>
      <c r="M1263" s="51" t="s">
        <v>383</v>
      </c>
      <c r="O1263" s="51" t="s">
        <v>2923</v>
      </c>
      <c r="P1263" s="51" t="s">
        <v>2924</v>
      </c>
      <c r="Q1263" s="52">
        <v>20000</v>
      </c>
      <c r="R1263" s="52">
        <v>22000</v>
      </c>
      <c r="S1263" s="51" t="s">
        <v>2925</v>
      </c>
      <c r="T1263" s="51" t="s">
        <v>1250</v>
      </c>
      <c r="U1263" s="51" t="s">
        <v>2518</v>
      </c>
      <c r="V1263" s="51" t="s">
        <v>82</v>
      </c>
      <c r="Y1263" s="49">
        <v>1262</v>
      </c>
    </row>
    <row r="1264" spans="1:25" x14ac:dyDescent="0.4">
      <c r="A1264" s="46" t="str">
        <f>VLOOKUP(F1264,M!$A$3:$B$32,2)</f>
        <v>事典</v>
      </c>
      <c r="B1264" s="46" t="str">
        <f>IFERROR(IF(A1264="","",A1264&amp;COUNTIF(A$2:A1264,A1264)),"")</f>
        <v>事典12</v>
      </c>
      <c r="C1264" s="51" t="s">
        <v>2792</v>
      </c>
      <c r="D1264" s="52">
        <v>1263</v>
      </c>
      <c r="F1264" s="51" t="s">
        <v>54</v>
      </c>
      <c r="G1264" s="51" t="s">
        <v>2885</v>
      </c>
      <c r="H1264" s="51" t="s">
        <v>1226</v>
      </c>
      <c r="K1264" s="51" t="s">
        <v>2926</v>
      </c>
      <c r="L1264" s="51" t="s">
        <v>382</v>
      </c>
      <c r="M1264" s="51" t="s">
        <v>383</v>
      </c>
      <c r="O1264" s="51" t="s">
        <v>2927</v>
      </c>
      <c r="P1264" s="51" t="s">
        <v>2928</v>
      </c>
      <c r="Q1264" s="52">
        <v>24000</v>
      </c>
      <c r="R1264" s="52">
        <v>26400</v>
      </c>
      <c r="S1264" s="51" t="s">
        <v>2929</v>
      </c>
      <c r="T1264" s="51" t="s">
        <v>1243</v>
      </c>
      <c r="U1264" s="51" t="s">
        <v>922</v>
      </c>
      <c r="Y1264" s="49">
        <v>1263</v>
      </c>
    </row>
    <row r="1265" spans="1:25" x14ac:dyDescent="0.4">
      <c r="A1265" s="46" t="str">
        <f>VLOOKUP(F1265,M!$A$3:$B$32,2)</f>
        <v>事典</v>
      </c>
      <c r="B1265" s="46" t="str">
        <f>IFERROR(IF(A1265="","",A1265&amp;COUNTIF(A$2:A1265,A1265)),"")</f>
        <v>事典13</v>
      </c>
      <c r="C1265" s="51" t="s">
        <v>2816</v>
      </c>
      <c r="D1265" s="52">
        <v>1264</v>
      </c>
      <c r="F1265" s="51" t="s">
        <v>54</v>
      </c>
      <c r="G1265" s="51" t="s">
        <v>2885</v>
      </c>
      <c r="H1265" s="51" t="s">
        <v>1226</v>
      </c>
      <c r="K1265" s="51" t="s">
        <v>6510</v>
      </c>
      <c r="L1265" s="51" t="s">
        <v>885</v>
      </c>
      <c r="M1265" s="51" t="s">
        <v>886</v>
      </c>
      <c r="O1265" s="51" t="s">
        <v>6511</v>
      </c>
      <c r="P1265" s="51" t="s">
        <v>6512</v>
      </c>
      <c r="Q1265" s="52">
        <v>9000</v>
      </c>
      <c r="R1265" s="52">
        <v>9900</v>
      </c>
      <c r="S1265" s="51" t="s">
        <v>6513</v>
      </c>
      <c r="T1265" s="51" t="s">
        <v>224</v>
      </c>
      <c r="U1265" s="51" t="s">
        <v>2155</v>
      </c>
      <c r="V1265" s="51" t="s">
        <v>82</v>
      </c>
      <c r="Y1265" s="49">
        <v>1264</v>
      </c>
    </row>
    <row r="1266" spans="1:25" x14ac:dyDescent="0.4">
      <c r="A1266" s="46" t="str">
        <f>VLOOKUP(F1266,M!$A$3:$B$32,2)</f>
        <v>図鑑 他</v>
      </c>
      <c r="B1266" s="46" t="str">
        <f>IFERROR(IF(A1266="","",A1266&amp;COUNTIF(A$2:A1266,A1266)),"")</f>
        <v>図鑑 他2</v>
      </c>
      <c r="C1266" s="51" t="s">
        <v>2816</v>
      </c>
      <c r="D1266" s="52">
        <v>1265</v>
      </c>
      <c r="F1266" s="51" t="s">
        <v>5504</v>
      </c>
      <c r="G1266" s="51" t="s">
        <v>2930</v>
      </c>
      <c r="H1266" s="51" t="s">
        <v>5505</v>
      </c>
      <c r="K1266" s="51" t="s">
        <v>6514</v>
      </c>
      <c r="L1266" s="51" t="s">
        <v>3374</v>
      </c>
      <c r="M1266" s="51" t="s">
        <v>3375</v>
      </c>
      <c r="O1266" s="51" t="s">
        <v>6515</v>
      </c>
      <c r="P1266" s="51" t="s">
        <v>6516</v>
      </c>
      <c r="Q1266" s="52">
        <v>8000</v>
      </c>
      <c r="R1266" s="52">
        <v>8800</v>
      </c>
      <c r="S1266" s="51" t="s">
        <v>6517</v>
      </c>
      <c r="T1266" s="51" t="s">
        <v>6518</v>
      </c>
      <c r="U1266" s="51" t="s">
        <v>6519</v>
      </c>
      <c r="V1266" s="51" t="s">
        <v>82</v>
      </c>
      <c r="Y1266" s="49">
        <v>1265</v>
      </c>
    </row>
    <row r="1267" spans="1:25" x14ac:dyDescent="0.4">
      <c r="A1267" s="46" t="str">
        <f>VLOOKUP(F1267,M!$A$3:$B$32,2)</f>
        <v>洋書</v>
      </c>
      <c r="B1267" s="46" t="str">
        <f>IFERROR(IF(A1267="","",A1267&amp;COUNTIF(A$2:A1267,A1267)),"")</f>
        <v>洋書1</v>
      </c>
      <c r="C1267" s="51" t="s">
        <v>2849</v>
      </c>
      <c r="D1267" s="52">
        <v>1266</v>
      </c>
      <c r="E1267" s="51" t="s">
        <v>83</v>
      </c>
      <c r="F1267" s="51" t="s">
        <v>60</v>
      </c>
      <c r="G1267" s="51" t="s">
        <v>84</v>
      </c>
      <c r="H1267" s="51" t="s">
        <v>2933</v>
      </c>
      <c r="K1267" s="51" t="s">
        <v>6520</v>
      </c>
      <c r="L1267" s="51" t="s">
        <v>2935</v>
      </c>
      <c r="M1267" s="51" t="s">
        <v>2936</v>
      </c>
      <c r="N1267" s="51" t="s">
        <v>2937</v>
      </c>
      <c r="O1267" s="51" t="s">
        <v>6521</v>
      </c>
      <c r="P1267" s="51" t="s">
        <v>6522</v>
      </c>
      <c r="Q1267" s="52">
        <v>5830</v>
      </c>
      <c r="R1267" s="52">
        <v>6413</v>
      </c>
      <c r="S1267" s="51" t="s">
        <v>6523</v>
      </c>
      <c r="T1267" s="51" t="s">
        <v>3093</v>
      </c>
      <c r="U1267" s="51" t="s">
        <v>6524</v>
      </c>
      <c r="Y1267" s="49">
        <v>1266</v>
      </c>
    </row>
    <row r="1268" spans="1:25" x14ac:dyDescent="0.4">
      <c r="A1268" s="46" t="str">
        <f>VLOOKUP(F1268,M!$A$3:$B$32,2)</f>
        <v>洋書</v>
      </c>
      <c r="B1268" s="46" t="str">
        <f>IFERROR(IF(A1268="","",A1268&amp;COUNTIF(A$2:A1268,A1268)),"")</f>
        <v>洋書2</v>
      </c>
      <c r="C1268" s="51" t="s">
        <v>2849</v>
      </c>
      <c r="D1268" s="52">
        <v>1267</v>
      </c>
      <c r="E1268" s="51" t="s">
        <v>83</v>
      </c>
      <c r="F1268" s="51" t="s">
        <v>60</v>
      </c>
      <c r="G1268" s="51" t="s">
        <v>84</v>
      </c>
      <c r="H1268" s="51" t="s">
        <v>2933</v>
      </c>
      <c r="K1268" s="51" t="s">
        <v>6525</v>
      </c>
      <c r="L1268" s="51" t="s">
        <v>2935</v>
      </c>
      <c r="M1268" s="51" t="s">
        <v>2936</v>
      </c>
      <c r="N1268" s="51" t="s">
        <v>2938</v>
      </c>
      <c r="O1268" s="51" t="s">
        <v>6526</v>
      </c>
      <c r="P1268" s="51" t="s">
        <v>6527</v>
      </c>
      <c r="Q1268" s="52">
        <v>28050</v>
      </c>
      <c r="R1268" s="52">
        <v>30855</v>
      </c>
      <c r="S1268" s="51" t="s">
        <v>6528</v>
      </c>
      <c r="T1268" s="51" t="s">
        <v>3220</v>
      </c>
      <c r="U1268" s="51" t="s">
        <v>2949</v>
      </c>
      <c r="Y1268" s="49">
        <v>1267</v>
      </c>
    </row>
    <row r="1269" spans="1:25" x14ac:dyDescent="0.4">
      <c r="A1269" s="46" t="str">
        <f>VLOOKUP(F1269,M!$A$3:$B$32,2)</f>
        <v>洋書</v>
      </c>
      <c r="B1269" s="46" t="str">
        <f>IFERROR(IF(A1269="","",A1269&amp;COUNTIF(A$2:A1269,A1269)),"")</f>
        <v>洋書3</v>
      </c>
      <c r="C1269" s="51" t="s">
        <v>2849</v>
      </c>
      <c r="D1269" s="52">
        <v>1268</v>
      </c>
      <c r="E1269" s="51" t="s">
        <v>83</v>
      </c>
      <c r="F1269" s="51" t="s">
        <v>60</v>
      </c>
      <c r="G1269" s="51" t="s">
        <v>84</v>
      </c>
      <c r="H1269" s="51" t="s">
        <v>2933</v>
      </c>
      <c r="K1269" s="51" t="s">
        <v>6529</v>
      </c>
      <c r="L1269" s="51" t="s">
        <v>2935</v>
      </c>
      <c r="M1269" s="51" t="s">
        <v>2936</v>
      </c>
      <c r="N1269" s="51" t="s">
        <v>6530</v>
      </c>
      <c r="O1269" s="51" t="s">
        <v>6531</v>
      </c>
      <c r="P1269" s="51" t="s">
        <v>6532</v>
      </c>
      <c r="Q1269" s="52">
        <v>25300</v>
      </c>
      <c r="R1269" s="52">
        <v>27830</v>
      </c>
      <c r="S1269" s="51" t="s">
        <v>6533</v>
      </c>
      <c r="T1269" s="51" t="s">
        <v>3093</v>
      </c>
      <c r="U1269" s="51" t="s">
        <v>6534</v>
      </c>
      <c r="Y1269" s="49">
        <v>1268</v>
      </c>
    </row>
    <row r="1270" spans="1:25" x14ac:dyDescent="0.4">
      <c r="A1270" s="46" t="str">
        <f>VLOOKUP(F1270,M!$A$3:$B$32,2)</f>
        <v>洋書</v>
      </c>
      <c r="B1270" s="46" t="str">
        <f>IFERROR(IF(A1270="","",A1270&amp;COUNTIF(A$2:A1270,A1270)),"")</f>
        <v>洋書4</v>
      </c>
      <c r="C1270" s="51" t="s">
        <v>2849</v>
      </c>
      <c r="D1270" s="52">
        <v>1269</v>
      </c>
      <c r="E1270" s="51" t="s">
        <v>83</v>
      </c>
      <c r="F1270" s="51" t="s">
        <v>60</v>
      </c>
      <c r="G1270" s="51" t="s">
        <v>84</v>
      </c>
      <c r="H1270" s="51" t="s">
        <v>2933</v>
      </c>
      <c r="K1270" s="51" t="s">
        <v>6535</v>
      </c>
      <c r="L1270" s="51" t="s">
        <v>2935</v>
      </c>
      <c r="M1270" s="51" t="s">
        <v>2936</v>
      </c>
      <c r="N1270" s="51" t="s">
        <v>6536</v>
      </c>
      <c r="O1270" s="51" t="s">
        <v>6537</v>
      </c>
      <c r="P1270" s="51" t="s">
        <v>6538</v>
      </c>
      <c r="Q1270" s="52">
        <v>27500</v>
      </c>
      <c r="R1270" s="52">
        <v>30250</v>
      </c>
      <c r="S1270" s="51" t="s">
        <v>6539</v>
      </c>
      <c r="T1270" s="51" t="s">
        <v>3664</v>
      </c>
      <c r="U1270" s="51" t="s">
        <v>2949</v>
      </c>
      <c r="Y1270" s="49">
        <v>1269</v>
      </c>
    </row>
    <row r="1271" spans="1:25" x14ac:dyDescent="0.4">
      <c r="A1271" s="46" t="str">
        <f>VLOOKUP(F1271,M!$A$3:$B$32,2)</f>
        <v>洋書</v>
      </c>
      <c r="B1271" s="46" t="str">
        <f>IFERROR(IF(A1271="","",A1271&amp;COUNTIF(A$2:A1271,A1271)),"")</f>
        <v>洋書5</v>
      </c>
      <c r="C1271" s="51" t="s">
        <v>2849</v>
      </c>
      <c r="D1271" s="52">
        <v>1270</v>
      </c>
      <c r="E1271" s="51" t="s">
        <v>83</v>
      </c>
      <c r="F1271" s="51" t="s">
        <v>60</v>
      </c>
      <c r="G1271" s="51" t="s">
        <v>84</v>
      </c>
      <c r="H1271" s="51" t="s">
        <v>2933</v>
      </c>
      <c r="K1271" s="51" t="s">
        <v>6540</v>
      </c>
      <c r="L1271" s="51" t="s">
        <v>2935</v>
      </c>
      <c r="M1271" s="51" t="s">
        <v>2936</v>
      </c>
      <c r="N1271" s="51" t="s">
        <v>2937</v>
      </c>
      <c r="O1271" s="51" t="s">
        <v>6541</v>
      </c>
      <c r="P1271" s="51" t="s">
        <v>6542</v>
      </c>
      <c r="Q1271" s="52">
        <v>5940</v>
      </c>
      <c r="R1271" s="52">
        <v>6534</v>
      </c>
      <c r="S1271" s="51" t="s">
        <v>6543</v>
      </c>
      <c r="T1271" s="51" t="s">
        <v>3275</v>
      </c>
      <c r="U1271" s="51" t="s">
        <v>6544</v>
      </c>
      <c r="Y1271" s="49">
        <v>1270</v>
      </c>
    </row>
    <row r="1272" spans="1:25" x14ac:dyDescent="0.4">
      <c r="A1272" s="46" t="str">
        <f>VLOOKUP(F1272,M!$A$3:$B$32,2)</f>
        <v>洋書</v>
      </c>
      <c r="B1272" s="46" t="str">
        <f>IFERROR(IF(A1272="","",A1272&amp;COUNTIF(A$2:A1272,A1272)),"")</f>
        <v>洋書6</v>
      </c>
      <c r="C1272" s="51" t="s">
        <v>2849</v>
      </c>
      <c r="D1272" s="52">
        <v>1271</v>
      </c>
      <c r="E1272" s="51" t="s">
        <v>83</v>
      </c>
      <c r="F1272" s="51" t="s">
        <v>60</v>
      </c>
      <c r="G1272" s="51" t="s">
        <v>84</v>
      </c>
      <c r="H1272" s="51" t="s">
        <v>2933</v>
      </c>
      <c r="K1272" s="51" t="s">
        <v>6545</v>
      </c>
      <c r="L1272" s="51" t="s">
        <v>2935</v>
      </c>
      <c r="M1272" s="51" t="s">
        <v>2936</v>
      </c>
      <c r="N1272" s="51" t="s">
        <v>2937</v>
      </c>
      <c r="O1272" s="51" t="s">
        <v>6546</v>
      </c>
      <c r="P1272" s="51" t="s">
        <v>6547</v>
      </c>
      <c r="Q1272" s="52">
        <v>5390</v>
      </c>
      <c r="R1272" s="52">
        <v>5929</v>
      </c>
      <c r="S1272" s="51" t="s">
        <v>6548</v>
      </c>
      <c r="T1272" s="51" t="s">
        <v>3664</v>
      </c>
      <c r="U1272" s="51" t="s">
        <v>6549</v>
      </c>
      <c r="Y1272" s="49">
        <v>1271</v>
      </c>
    </row>
    <row r="1273" spans="1:25" x14ac:dyDescent="0.4">
      <c r="A1273" s="46" t="str">
        <f>VLOOKUP(F1273,M!$A$3:$B$32,2)</f>
        <v>洋書</v>
      </c>
      <c r="B1273" s="46" t="str">
        <f>IFERROR(IF(A1273="","",A1273&amp;COUNTIF(A$2:A1273,A1273)),"")</f>
        <v>洋書7</v>
      </c>
      <c r="C1273" s="51" t="s">
        <v>2849</v>
      </c>
      <c r="D1273" s="52">
        <v>1272</v>
      </c>
      <c r="E1273" s="51" t="s">
        <v>83</v>
      </c>
      <c r="F1273" s="51" t="s">
        <v>60</v>
      </c>
      <c r="G1273" s="51" t="s">
        <v>84</v>
      </c>
      <c r="H1273" s="51" t="s">
        <v>2933</v>
      </c>
      <c r="K1273" s="51" t="s">
        <v>6550</v>
      </c>
      <c r="L1273" s="51" t="s">
        <v>2935</v>
      </c>
      <c r="M1273" s="51" t="s">
        <v>2936</v>
      </c>
      <c r="N1273" s="51" t="s">
        <v>2937</v>
      </c>
      <c r="O1273" s="51" t="s">
        <v>6551</v>
      </c>
      <c r="P1273" s="51" t="s">
        <v>6552</v>
      </c>
      <c r="Q1273" s="52">
        <v>17600</v>
      </c>
      <c r="R1273" s="52">
        <v>19360</v>
      </c>
      <c r="S1273" s="51" t="s">
        <v>6553</v>
      </c>
      <c r="T1273" s="51" t="s">
        <v>3220</v>
      </c>
      <c r="U1273" s="51" t="s">
        <v>6554</v>
      </c>
      <c r="X1273" s="17"/>
      <c r="Y1273" s="49">
        <v>1272</v>
      </c>
    </row>
    <row r="1274" spans="1:25" x14ac:dyDescent="0.4">
      <c r="A1274" s="46" t="str">
        <f>VLOOKUP(F1274,M!$A$3:$B$32,2)</f>
        <v>洋書</v>
      </c>
      <c r="B1274" s="46" t="str">
        <f>IFERROR(IF(A1274="","",A1274&amp;COUNTIF(A$2:A1274,A1274)),"")</f>
        <v>洋書8</v>
      </c>
      <c r="C1274" s="51" t="s">
        <v>2849</v>
      </c>
      <c r="D1274" s="52">
        <v>1273</v>
      </c>
      <c r="F1274" s="51" t="s">
        <v>60</v>
      </c>
      <c r="G1274" s="51" t="s">
        <v>2934</v>
      </c>
      <c r="H1274" s="51" t="s">
        <v>2933</v>
      </c>
      <c r="K1274" s="51" t="s">
        <v>6555</v>
      </c>
      <c r="L1274" s="51" t="s">
        <v>2935</v>
      </c>
      <c r="M1274" s="51" t="s">
        <v>2936</v>
      </c>
      <c r="N1274" s="51" t="s">
        <v>2937</v>
      </c>
      <c r="O1274" s="51" t="s">
        <v>6556</v>
      </c>
      <c r="P1274" s="51" t="s">
        <v>6557</v>
      </c>
      <c r="Q1274" s="52">
        <v>4730</v>
      </c>
      <c r="R1274" s="52">
        <v>5203</v>
      </c>
      <c r="S1274" s="51" t="s">
        <v>6558</v>
      </c>
      <c r="T1274" s="51" t="s">
        <v>472</v>
      </c>
      <c r="U1274" s="51" t="s">
        <v>6559</v>
      </c>
      <c r="Y1274" s="49">
        <v>1273</v>
      </c>
    </row>
    <row r="1275" spans="1:25" x14ac:dyDescent="0.4">
      <c r="A1275" s="46" t="str">
        <f>VLOOKUP(F1275,M!$A$3:$B$32,2)</f>
        <v>洋書</v>
      </c>
      <c r="B1275" s="46" t="str">
        <f>IFERROR(IF(A1275="","",A1275&amp;COUNTIF(A$2:A1275,A1275)),"")</f>
        <v>洋書9</v>
      </c>
      <c r="C1275" s="51" t="s">
        <v>2849</v>
      </c>
      <c r="D1275" s="52">
        <v>1274</v>
      </c>
      <c r="F1275" s="51" t="s">
        <v>60</v>
      </c>
      <c r="G1275" s="51" t="s">
        <v>2934</v>
      </c>
      <c r="H1275" s="51" t="s">
        <v>2933</v>
      </c>
      <c r="K1275" s="51" t="s">
        <v>6560</v>
      </c>
      <c r="L1275" s="51" t="s">
        <v>2935</v>
      </c>
      <c r="M1275" s="51" t="s">
        <v>2936</v>
      </c>
      <c r="N1275" s="51" t="s">
        <v>6530</v>
      </c>
      <c r="O1275" s="51" t="s">
        <v>6561</v>
      </c>
      <c r="P1275" s="51" t="s">
        <v>6562</v>
      </c>
      <c r="Q1275" s="52">
        <v>28600</v>
      </c>
      <c r="R1275" s="52">
        <v>31460</v>
      </c>
      <c r="S1275" s="51" t="s">
        <v>6563</v>
      </c>
      <c r="T1275" s="51" t="s">
        <v>472</v>
      </c>
      <c r="U1275" s="51" t="s">
        <v>6564</v>
      </c>
      <c r="Y1275" s="49">
        <v>1274</v>
      </c>
    </row>
    <row r="1276" spans="1:25" x14ac:dyDescent="0.4">
      <c r="A1276" s="46" t="str">
        <f>VLOOKUP(F1276,M!$A$3:$B$32,2)</f>
        <v>洋書</v>
      </c>
      <c r="B1276" s="46" t="str">
        <f>IFERROR(IF(A1276="","",A1276&amp;COUNTIF(A$2:A1276,A1276)),"")</f>
        <v>洋書10</v>
      </c>
      <c r="C1276" s="51" t="s">
        <v>2849</v>
      </c>
      <c r="D1276" s="52">
        <v>1275</v>
      </c>
      <c r="E1276" s="51" t="s">
        <v>83</v>
      </c>
      <c r="F1276" s="51" t="s">
        <v>60</v>
      </c>
      <c r="G1276" s="51" t="s">
        <v>84</v>
      </c>
      <c r="H1276" s="51" t="s">
        <v>2933</v>
      </c>
      <c r="K1276" s="51" t="s">
        <v>6565</v>
      </c>
      <c r="L1276" s="51" t="s">
        <v>2935</v>
      </c>
      <c r="M1276" s="51" t="s">
        <v>2936</v>
      </c>
      <c r="N1276" s="51" t="s">
        <v>6530</v>
      </c>
      <c r="O1276" s="51" t="s">
        <v>6566</v>
      </c>
      <c r="P1276" s="51" t="s">
        <v>6567</v>
      </c>
      <c r="Q1276" s="52">
        <v>37400</v>
      </c>
      <c r="R1276" s="52">
        <v>41140</v>
      </c>
      <c r="S1276" s="51" t="s">
        <v>6568</v>
      </c>
      <c r="T1276" s="51" t="s">
        <v>3431</v>
      </c>
      <c r="U1276" s="51" t="s">
        <v>6569</v>
      </c>
      <c r="Y1276" s="49">
        <v>1275</v>
      </c>
    </row>
    <row r="1277" spans="1:25" x14ac:dyDescent="0.4">
      <c r="A1277" s="46" t="str">
        <f>VLOOKUP(F1277,M!$A$3:$B$32,2)</f>
        <v>洋書</v>
      </c>
      <c r="B1277" s="46" t="str">
        <f>IFERROR(IF(A1277="","",A1277&amp;COUNTIF(A$2:A1277,A1277)),"")</f>
        <v>洋書11</v>
      </c>
      <c r="C1277" s="51" t="s">
        <v>2849</v>
      </c>
      <c r="D1277" s="52">
        <v>1276</v>
      </c>
      <c r="F1277" s="51" t="s">
        <v>60</v>
      </c>
      <c r="G1277" s="51" t="s">
        <v>2934</v>
      </c>
      <c r="H1277" s="51" t="s">
        <v>2933</v>
      </c>
      <c r="K1277" s="51" t="s">
        <v>6570</v>
      </c>
      <c r="L1277" s="51" t="s">
        <v>2935</v>
      </c>
      <c r="M1277" s="51" t="s">
        <v>2936</v>
      </c>
      <c r="N1277" s="51" t="s">
        <v>6571</v>
      </c>
      <c r="O1277" s="51" t="s">
        <v>6572</v>
      </c>
      <c r="P1277" s="51" t="s">
        <v>6573</v>
      </c>
      <c r="Q1277" s="52">
        <v>33000</v>
      </c>
      <c r="R1277" s="52">
        <v>36300</v>
      </c>
      <c r="S1277" s="51" t="s">
        <v>6574</v>
      </c>
      <c r="T1277" s="51" t="s">
        <v>5392</v>
      </c>
      <c r="U1277" s="51" t="s">
        <v>6575</v>
      </c>
      <c r="Y1277" s="49">
        <v>1276</v>
      </c>
    </row>
    <row r="1278" spans="1:25" x14ac:dyDescent="0.4">
      <c r="A1278" s="46" t="str">
        <f>VLOOKUP(F1278,M!$A$3:$B$32,2)</f>
        <v>洋書</v>
      </c>
      <c r="B1278" s="46" t="str">
        <f>IFERROR(IF(A1278="","",A1278&amp;COUNTIF(A$2:A1278,A1278)),"")</f>
        <v>洋書12</v>
      </c>
      <c r="C1278" s="51" t="s">
        <v>2902</v>
      </c>
      <c r="D1278" s="52">
        <v>1277</v>
      </c>
      <c r="F1278" s="51" t="s">
        <v>60</v>
      </c>
      <c r="G1278" s="51" t="s">
        <v>2934</v>
      </c>
      <c r="H1278" s="51" t="s">
        <v>2933</v>
      </c>
      <c r="K1278" s="51" t="s">
        <v>6576</v>
      </c>
      <c r="L1278" s="51" t="s">
        <v>2935</v>
      </c>
      <c r="M1278" s="51" t="s">
        <v>2936</v>
      </c>
      <c r="N1278" s="51" t="s">
        <v>2938</v>
      </c>
      <c r="O1278" s="51" t="s">
        <v>6577</v>
      </c>
      <c r="P1278" s="51" t="s">
        <v>6578</v>
      </c>
      <c r="Q1278" s="52">
        <v>7260</v>
      </c>
      <c r="R1278" s="52">
        <v>7986</v>
      </c>
      <c r="S1278" s="51" t="s">
        <v>6579</v>
      </c>
      <c r="T1278" s="51" t="s">
        <v>5392</v>
      </c>
      <c r="U1278" s="51" t="s">
        <v>2954</v>
      </c>
      <c r="Y1278" s="49">
        <v>1277</v>
      </c>
    </row>
    <row r="1279" spans="1:25" x14ac:dyDescent="0.4">
      <c r="A1279" s="46" t="str">
        <f>VLOOKUP(F1279,M!$A$3:$B$32,2)</f>
        <v>洋書</v>
      </c>
      <c r="B1279" s="46" t="str">
        <f>IFERROR(IF(A1279="","",A1279&amp;COUNTIF(A$2:A1279,A1279)),"")</f>
        <v>洋書13</v>
      </c>
      <c r="C1279" s="51" t="s">
        <v>2902</v>
      </c>
      <c r="D1279" s="52">
        <v>1278</v>
      </c>
      <c r="F1279" s="51" t="s">
        <v>60</v>
      </c>
      <c r="G1279" s="51" t="s">
        <v>2934</v>
      </c>
      <c r="H1279" s="51" t="s">
        <v>2933</v>
      </c>
      <c r="K1279" s="51" t="s">
        <v>6580</v>
      </c>
      <c r="L1279" s="51" t="s">
        <v>2935</v>
      </c>
      <c r="M1279" s="51" t="s">
        <v>2936</v>
      </c>
      <c r="N1279" s="51" t="s">
        <v>6530</v>
      </c>
      <c r="O1279" s="51" t="s">
        <v>6581</v>
      </c>
      <c r="P1279" s="51" t="s">
        <v>6582</v>
      </c>
      <c r="Q1279" s="52">
        <v>31900</v>
      </c>
      <c r="R1279" s="52">
        <v>35090</v>
      </c>
      <c r="S1279" s="51" t="s">
        <v>6583</v>
      </c>
      <c r="T1279" s="51" t="s">
        <v>5392</v>
      </c>
      <c r="U1279" s="51" t="s">
        <v>6584</v>
      </c>
      <c r="Y1279" s="49">
        <v>1278</v>
      </c>
    </row>
    <row r="1280" spans="1:25" x14ac:dyDescent="0.4">
      <c r="A1280" s="46" t="str">
        <f>VLOOKUP(F1280,M!$A$3:$B$32,2)</f>
        <v>洋書</v>
      </c>
      <c r="B1280" s="46" t="str">
        <f>IFERROR(IF(A1280="","",A1280&amp;COUNTIF(A$2:A1280,A1280)),"")</f>
        <v>洋書14</v>
      </c>
      <c r="C1280" s="51" t="s">
        <v>2902</v>
      </c>
      <c r="D1280" s="52">
        <v>1279</v>
      </c>
      <c r="E1280" s="51" t="s">
        <v>83</v>
      </c>
      <c r="F1280" s="51" t="s">
        <v>60</v>
      </c>
      <c r="G1280" s="51" t="s">
        <v>84</v>
      </c>
      <c r="H1280" s="51" t="s">
        <v>2933</v>
      </c>
      <c r="K1280" s="51" t="s">
        <v>6585</v>
      </c>
      <c r="L1280" s="51" t="s">
        <v>2935</v>
      </c>
      <c r="M1280" s="51" t="s">
        <v>2936</v>
      </c>
      <c r="N1280" s="51" t="s">
        <v>2937</v>
      </c>
      <c r="O1280" s="51" t="s">
        <v>6586</v>
      </c>
      <c r="P1280" s="51" t="s">
        <v>6587</v>
      </c>
      <c r="Q1280" s="52">
        <v>6050</v>
      </c>
      <c r="R1280" s="52">
        <v>6655</v>
      </c>
      <c r="S1280" s="51" t="s">
        <v>6588</v>
      </c>
      <c r="T1280" s="51" t="s">
        <v>3275</v>
      </c>
      <c r="U1280" s="51" t="s">
        <v>2966</v>
      </c>
      <c r="Y1280" s="49">
        <v>1279</v>
      </c>
    </row>
    <row r="1281" spans="1:25" x14ac:dyDescent="0.4">
      <c r="A1281" s="46" t="str">
        <f>VLOOKUP(F1281,M!$A$3:$B$32,2)</f>
        <v>洋書</v>
      </c>
      <c r="B1281" s="46" t="str">
        <f>IFERROR(IF(A1281="","",A1281&amp;COUNTIF(A$2:A1281,A1281)),"")</f>
        <v>洋書15</v>
      </c>
      <c r="C1281" s="51" t="s">
        <v>2902</v>
      </c>
      <c r="D1281" s="52">
        <v>1280</v>
      </c>
      <c r="E1281" s="51" t="s">
        <v>83</v>
      </c>
      <c r="F1281" s="51" t="s">
        <v>60</v>
      </c>
      <c r="G1281" s="51" t="s">
        <v>84</v>
      </c>
      <c r="H1281" s="51" t="s">
        <v>2933</v>
      </c>
      <c r="K1281" s="51" t="s">
        <v>6589</v>
      </c>
      <c r="L1281" s="51" t="s">
        <v>2935</v>
      </c>
      <c r="M1281" s="51" t="s">
        <v>2936</v>
      </c>
      <c r="N1281" s="51" t="s">
        <v>2937</v>
      </c>
      <c r="O1281" s="51" t="s">
        <v>6590</v>
      </c>
      <c r="P1281" s="51" t="s">
        <v>6591</v>
      </c>
      <c r="Q1281" s="52">
        <v>38500</v>
      </c>
      <c r="R1281" s="52">
        <v>42350</v>
      </c>
      <c r="S1281" s="51" t="s">
        <v>6592</v>
      </c>
      <c r="T1281" s="51" t="s">
        <v>3093</v>
      </c>
      <c r="U1281" s="51" t="s">
        <v>6593</v>
      </c>
      <c r="Y1281" s="49">
        <v>1280</v>
      </c>
    </row>
    <row r="1282" spans="1:25" x14ac:dyDescent="0.4">
      <c r="A1282" s="46" t="str">
        <f>VLOOKUP(F1282,M!$A$3:$B$32,2)</f>
        <v>洋書</v>
      </c>
      <c r="B1282" s="46" t="str">
        <f>IFERROR(IF(A1282="","",A1282&amp;COUNTIF(A$2:A1282,A1282)),"")</f>
        <v>洋書16</v>
      </c>
      <c r="C1282" s="51" t="s">
        <v>2902</v>
      </c>
      <c r="D1282" s="52">
        <v>1281</v>
      </c>
      <c r="E1282" s="51" t="s">
        <v>83</v>
      </c>
      <c r="F1282" s="51" t="s">
        <v>60</v>
      </c>
      <c r="G1282" s="51" t="s">
        <v>84</v>
      </c>
      <c r="H1282" s="51" t="s">
        <v>2933</v>
      </c>
      <c r="K1282" s="51" t="s">
        <v>6594</v>
      </c>
      <c r="L1282" s="51" t="s">
        <v>2935</v>
      </c>
      <c r="M1282" s="51" t="s">
        <v>2936</v>
      </c>
      <c r="N1282" s="51" t="s">
        <v>6571</v>
      </c>
      <c r="O1282" s="51" t="s">
        <v>6595</v>
      </c>
      <c r="P1282" s="51" t="s">
        <v>6596</v>
      </c>
      <c r="Q1282" s="52">
        <v>129800</v>
      </c>
      <c r="R1282" s="52">
        <v>142780</v>
      </c>
      <c r="S1282" s="51" t="s">
        <v>6597</v>
      </c>
      <c r="T1282" s="51" t="s">
        <v>3431</v>
      </c>
      <c r="U1282" s="51" t="s">
        <v>2960</v>
      </c>
      <c r="Y1282" s="49">
        <v>1281</v>
      </c>
    </row>
    <row r="1283" spans="1:25" x14ac:dyDescent="0.4">
      <c r="A1283" s="46" t="str">
        <f>VLOOKUP(F1283,M!$A$3:$B$32,2)</f>
        <v>洋書</v>
      </c>
      <c r="B1283" s="46" t="str">
        <f>IFERROR(IF(A1283="","",A1283&amp;COUNTIF(A$2:A1283,A1283)),"")</f>
        <v>洋書17</v>
      </c>
      <c r="C1283" s="51" t="s">
        <v>2902</v>
      </c>
      <c r="D1283" s="52">
        <v>1282</v>
      </c>
      <c r="E1283" s="51" t="s">
        <v>83</v>
      </c>
      <c r="F1283" s="51" t="s">
        <v>60</v>
      </c>
      <c r="G1283" s="51" t="s">
        <v>84</v>
      </c>
      <c r="H1283" s="51" t="s">
        <v>2933</v>
      </c>
      <c r="K1283" s="51" t="s">
        <v>6598</v>
      </c>
      <c r="L1283" s="51" t="s">
        <v>2935</v>
      </c>
      <c r="M1283" s="51" t="s">
        <v>2936</v>
      </c>
      <c r="N1283" s="51" t="s">
        <v>2937</v>
      </c>
      <c r="O1283" s="51" t="s">
        <v>6599</v>
      </c>
      <c r="P1283" s="51" t="s">
        <v>6600</v>
      </c>
      <c r="Q1283" s="52">
        <v>88000</v>
      </c>
      <c r="R1283" s="52">
        <v>96800</v>
      </c>
      <c r="S1283" s="51" t="s">
        <v>6601</v>
      </c>
      <c r="T1283" s="51" t="s">
        <v>3431</v>
      </c>
      <c r="U1283" s="51" t="s">
        <v>6602</v>
      </c>
      <c r="Y1283" s="49">
        <v>1282</v>
      </c>
    </row>
    <row r="1284" spans="1:25" x14ac:dyDescent="0.4">
      <c r="A1284" s="46" t="str">
        <f>VLOOKUP(F1284,M!$A$3:$B$32,2)</f>
        <v>洋書</v>
      </c>
      <c r="B1284" s="46" t="str">
        <f>IFERROR(IF(A1284="","",A1284&amp;COUNTIF(A$2:A1284,A1284)),"")</f>
        <v>洋書18</v>
      </c>
      <c r="C1284" s="51" t="s">
        <v>2902</v>
      </c>
      <c r="D1284" s="52">
        <v>1283</v>
      </c>
      <c r="E1284" s="51" t="s">
        <v>83</v>
      </c>
      <c r="F1284" s="51" t="s">
        <v>60</v>
      </c>
      <c r="G1284" s="51" t="s">
        <v>84</v>
      </c>
      <c r="H1284" s="51" t="s">
        <v>2933</v>
      </c>
      <c r="K1284" s="51" t="s">
        <v>6603</v>
      </c>
      <c r="L1284" s="51" t="s">
        <v>2935</v>
      </c>
      <c r="M1284" s="51" t="s">
        <v>2936</v>
      </c>
      <c r="N1284" s="51" t="s">
        <v>2938</v>
      </c>
      <c r="O1284" s="51" t="s">
        <v>6604</v>
      </c>
      <c r="P1284" s="51" t="s">
        <v>6605</v>
      </c>
      <c r="Q1284" s="52">
        <v>28600</v>
      </c>
      <c r="R1284" s="52">
        <v>31460</v>
      </c>
      <c r="S1284" s="51" t="s">
        <v>6606</v>
      </c>
      <c r="T1284" s="51" t="s">
        <v>3431</v>
      </c>
      <c r="U1284" s="51" t="s">
        <v>2968</v>
      </c>
      <c r="Y1284" s="49">
        <v>1283</v>
      </c>
    </row>
    <row r="1285" spans="1:25" x14ac:dyDescent="0.4">
      <c r="A1285" s="46" t="str">
        <f>VLOOKUP(F1285,M!$A$3:$B$32,2)</f>
        <v>洋書</v>
      </c>
      <c r="B1285" s="46" t="str">
        <f>IFERROR(IF(A1285="","",A1285&amp;COUNTIF(A$2:A1285,A1285)),"")</f>
        <v>洋書19</v>
      </c>
      <c r="C1285" s="51" t="s">
        <v>2902</v>
      </c>
      <c r="D1285" s="52">
        <v>1284</v>
      </c>
      <c r="F1285" s="51" t="s">
        <v>60</v>
      </c>
      <c r="G1285" s="51" t="s">
        <v>2934</v>
      </c>
      <c r="H1285" s="51" t="s">
        <v>2933</v>
      </c>
      <c r="K1285" s="51" t="s">
        <v>6607</v>
      </c>
      <c r="L1285" s="51" t="s">
        <v>2935</v>
      </c>
      <c r="M1285" s="51" t="s">
        <v>2936</v>
      </c>
      <c r="N1285" s="51" t="s">
        <v>2937</v>
      </c>
      <c r="O1285" s="51" t="s">
        <v>6608</v>
      </c>
      <c r="P1285" s="51" t="s">
        <v>6609</v>
      </c>
      <c r="Q1285" s="52">
        <v>4510</v>
      </c>
      <c r="R1285" s="52">
        <v>4961</v>
      </c>
      <c r="S1285" s="51" t="s">
        <v>6610</v>
      </c>
      <c r="T1285" s="51" t="s">
        <v>205</v>
      </c>
      <c r="U1285" s="51" t="s">
        <v>2981</v>
      </c>
      <c r="Y1285" s="49">
        <v>1284</v>
      </c>
    </row>
    <row r="1286" spans="1:25" x14ac:dyDescent="0.4">
      <c r="A1286" s="46" t="str">
        <f>VLOOKUP(F1286,M!$A$3:$B$32,2)</f>
        <v>洋書</v>
      </c>
      <c r="B1286" s="46" t="str">
        <f>IFERROR(IF(A1286="","",A1286&amp;COUNTIF(A$2:A1286,A1286)),"")</f>
        <v>洋書20</v>
      </c>
      <c r="C1286" s="51" t="s">
        <v>2902</v>
      </c>
      <c r="D1286" s="52">
        <v>1285</v>
      </c>
      <c r="E1286" s="51" t="s">
        <v>83</v>
      </c>
      <c r="F1286" s="51" t="s">
        <v>60</v>
      </c>
      <c r="G1286" s="51" t="s">
        <v>84</v>
      </c>
      <c r="H1286" s="51" t="s">
        <v>2933</v>
      </c>
      <c r="K1286" s="51" t="s">
        <v>6611</v>
      </c>
      <c r="L1286" s="51" t="s">
        <v>2935</v>
      </c>
      <c r="M1286" s="51" t="s">
        <v>2936</v>
      </c>
      <c r="N1286" s="51" t="s">
        <v>6571</v>
      </c>
      <c r="O1286" s="51" t="s">
        <v>6612</v>
      </c>
      <c r="P1286" s="51" t="s">
        <v>6613</v>
      </c>
      <c r="Q1286" s="52">
        <v>33000</v>
      </c>
      <c r="R1286" s="52">
        <v>36300</v>
      </c>
      <c r="S1286" s="51" t="s">
        <v>6614</v>
      </c>
      <c r="T1286" s="51" t="s">
        <v>3288</v>
      </c>
      <c r="U1286" s="51" t="s">
        <v>2958</v>
      </c>
      <c r="Y1286" s="49">
        <v>1285</v>
      </c>
    </row>
    <row r="1287" spans="1:25" x14ac:dyDescent="0.4">
      <c r="A1287" s="46" t="str">
        <f>VLOOKUP(F1287,M!$A$3:$B$32,2)</f>
        <v>洋書</v>
      </c>
      <c r="B1287" s="46" t="str">
        <f>IFERROR(IF(A1287="","",A1287&amp;COUNTIF(A$2:A1287,A1287)),"")</f>
        <v>洋書21</v>
      </c>
      <c r="C1287" s="51" t="s">
        <v>2902</v>
      </c>
      <c r="D1287" s="52">
        <v>1286</v>
      </c>
      <c r="E1287" s="51" t="s">
        <v>83</v>
      </c>
      <c r="F1287" s="51" t="s">
        <v>60</v>
      </c>
      <c r="G1287" s="51" t="s">
        <v>84</v>
      </c>
      <c r="H1287" s="51" t="s">
        <v>2933</v>
      </c>
      <c r="K1287" s="51" t="s">
        <v>6615</v>
      </c>
      <c r="L1287" s="51" t="s">
        <v>2935</v>
      </c>
      <c r="M1287" s="51" t="s">
        <v>2936</v>
      </c>
      <c r="N1287" s="51" t="s">
        <v>2937</v>
      </c>
      <c r="O1287" s="51" t="s">
        <v>6616</v>
      </c>
      <c r="P1287" s="51" t="s">
        <v>6617</v>
      </c>
      <c r="Q1287" s="52">
        <v>29700</v>
      </c>
      <c r="R1287" s="52">
        <v>32670</v>
      </c>
      <c r="S1287" s="51" t="s">
        <v>6618</v>
      </c>
      <c r="T1287" s="51" t="s">
        <v>3664</v>
      </c>
      <c r="U1287" s="51" t="s">
        <v>2961</v>
      </c>
      <c r="Y1287" s="49">
        <v>1286</v>
      </c>
    </row>
    <row r="1288" spans="1:25" x14ac:dyDescent="0.4">
      <c r="A1288" s="46" t="str">
        <f>VLOOKUP(F1288,M!$A$3:$B$32,2)</f>
        <v>洋書</v>
      </c>
      <c r="B1288" s="46" t="str">
        <f>IFERROR(IF(A1288="","",A1288&amp;COUNTIF(A$2:A1288,A1288)),"")</f>
        <v>洋書22</v>
      </c>
      <c r="C1288" s="51" t="s">
        <v>2902</v>
      </c>
      <c r="D1288" s="52">
        <v>1287</v>
      </c>
      <c r="F1288" s="51" t="s">
        <v>60</v>
      </c>
      <c r="G1288" s="51" t="s">
        <v>2934</v>
      </c>
      <c r="H1288" s="51" t="s">
        <v>2933</v>
      </c>
      <c r="K1288" s="51" t="s">
        <v>6619</v>
      </c>
      <c r="L1288" s="51" t="s">
        <v>2935</v>
      </c>
      <c r="M1288" s="51" t="s">
        <v>2936</v>
      </c>
      <c r="N1288" s="51" t="s">
        <v>2937</v>
      </c>
      <c r="O1288" s="51" t="s">
        <v>6620</v>
      </c>
      <c r="P1288" s="51" t="s">
        <v>6621</v>
      </c>
      <c r="Q1288" s="52">
        <v>6050</v>
      </c>
      <c r="R1288" s="52">
        <v>6655</v>
      </c>
      <c r="S1288" s="51" t="s">
        <v>6622</v>
      </c>
      <c r="T1288" s="51" t="s">
        <v>472</v>
      </c>
      <c r="U1288" s="51" t="s">
        <v>6623</v>
      </c>
      <c r="Y1288" s="49">
        <v>1287</v>
      </c>
    </row>
    <row r="1289" spans="1:25" x14ac:dyDescent="0.4">
      <c r="A1289" s="46" t="str">
        <f>VLOOKUP(F1289,M!$A$3:$B$32,2)</f>
        <v>洋書</v>
      </c>
      <c r="B1289" s="46" t="str">
        <f>IFERROR(IF(A1289="","",A1289&amp;COUNTIF(A$2:A1289,A1289)),"")</f>
        <v>洋書23</v>
      </c>
      <c r="C1289" s="51" t="s">
        <v>2902</v>
      </c>
      <c r="D1289" s="52">
        <v>1288</v>
      </c>
      <c r="E1289" s="51" t="s">
        <v>83</v>
      </c>
      <c r="F1289" s="51" t="s">
        <v>60</v>
      </c>
      <c r="G1289" s="51" t="s">
        <v>84</v>
      </c>
      <c r="H1289" s="51" t="s">
        <v>2933</v>
      </c>
      <c r="K1289" s="51" t="s">
        <v>6624</v>
      </c>
      <c r="L1289" s="51" t="s">
        <v>2935</v>
      </c>
      <c r="M1289" s="51" t="s">
        <v>2936</v>
      </c>
      <c r="N1289" s="51" t="s">
        <v>2937</v>
      </c>
      <c r="O1289" s="51" t="s">
        <v>6625</v>
      </c>
      <c r="P1289" s="51" t="s">
        <v>6626</v>
      </c>
      <c r="Q1289" s="52">
        <v>167200</v>
      </c>
      <c r="R1289" s="52">
        <v>183920</v>
      </c>
      <c r="S1289" s="51" t="s">
        <v>6627</v>
      </c>
      <c r="T1289" s="51" t="s">
        <v>3288</v>
      </c>
      <c r="U1289" s="51" t="s">
        <v>6628</v>
      </c>
      <c r="Y1289" s="49">
        <v>1288</v>
      </c>
    </row>
    <row r="1290" spans="1:25" x14ac:dyDescent="0.4">
      <c r="A1290" s="46" t="str">
        <f>VLOOKUP(F1290,M!$A$3:$B$32,2)</f>
        <v>洋書</v>
      </c>
      <c r="B1290" s="46" t="str">
        <f>IFERROR(IF(A1290="","",A1290&amp;COUNTIF(A$2:A1290,A1290)),"")</f>
        <v>洋書24</v>
      </c>
      <c r="C1290" s="51" t="s">
        <v>2902</v>
      </c>
      <c r="D1290" s="52">
        <v>1289</v>
      </c>
      <c r="E1290" s="51" t="s">
        <v>83</v>
      </c>
      <c r="F1290" s="51" t="s">
        <v>60</v>
      </c>
      <c r="G1290" s="51" t="s">
        <v>84</v>
      </c>
      <c r="H1290" s="51" t="s">
        <v>2933</v>
      </c>
      <c r="K1290" s="51" t="s">
        <v>6629</v>
      </c>
      <c r="L1290" s="51" t="s">
        <v>2935</v>
      </c>
      <c r="M1290" s="51" t="s">
        <v>2936</v>
      </c>
      <c r="N1290" s="51" t="s">
        <v>6530</v>
      </c>
      <c r="O1290" s="51" t="s">
        <v>6630</v>
      </c>
      <c r="P1290" s="51" t="s">
        <v>6631</v>
      </c>
      <c r="Q1290" s="52">
        <v>31900</v>
      </c>
      <c r="R1290" s="52">
        <v>35090</v>
      </c>
      <c r="S1290" s="51" t="s">
        <v>6632</v>
      </c>
      <c r="T1290" s="51" t="s">
        <v>3093</v>
      </c>
      <c r="U1290" s="51" t="s">
        <v>2961</v>
      </c>
      <c r="Y1290" s="49">
        <v>1289</v>
      </c>
    </row>
    <row r="1291" spans="1:25" x14ac:dyDescent="0.4">
      <c r="A1291" s="46" t="str">
        <f>VLOOKUP(F1291,M!$A$3:$B$32,2)</f>
        <v>洋書</v>
      </c>
      <c r="B1291" s="46" t="str">
        <f>IFERROR(IF(A1291="","",A1291&amp;COUNTIF(A$2:A1291,A1291)),"")</f>
        <v>洋書25</v>
      </c>
      <c r="C1291" s="51" t="s">
        <v>2902</v>
      </c>
      <c r="D1291" s="52">
        <v>1290</v>
      </c>
      <c r="E1291" s="51" t="s">
        <v>83</v>
      </c>
      <c r="F1291" s="51" t="s">
        <v>60</v>
      </c>
      <c r="G1291" s="51" t="s">
        <v>84</v>
      </c>
      <c r="H1291" s="51" t="s">
        <v>2933</v>
      </c>
      <c r="K1291" s="51" t="s">
        <v>6633</v>
      </c>
      <c r="L1291" s="51" t="s">
        <v>2935</v>
      </c>
      <c r="M1291" s="51" t="s">
        <v>2936</v>
      </c>
      <c r="N1291" s="51" t="s">
        <v>6530</v>
      </c>
      <c r="O1291" s="51" t="s">
        <v>6634</v>
      </c>
      <c r="P1291" s="51" t="s">
        <v>6635</v>
      </c>
      <c r="Q1291" s="52">
        <v>31900</v>
      </c>
      <c r="R1291" s="52">
        <v>35090</v>
      </c>
      <c r="S1291" s="51" t="s">
        <v>6636</v>
      </c>
      <c r="T1291" s="51" t="s">
        <v>3275</v>
      </c>
      <c r="U1291" s="51" t="s">
        <v>2952</v>
      </c>
      <c r="Y1291" s="49">
        <v>1290</v>
      </c>
    </row>
    <row r="1292" spans="1:25" x14ac:dyDescent="0.4">
      <c r="A1292" s="46" t="str">
        <f>VLOOKUP(F1292,M!$A$3:$B$32,2)</f>
        <v>洋書</v>
      </c>
      <c r="B1292" s="46" t="str">
        <f>IFERROR(IF(A1292="","",A1292&amp;COUNTIF(A$2:A1292,A1292)),"")</f>
        <v>洋書26</v>
      </c>
      <c r="C1292" s="51" t="s">
        <v>2902</v>
      </c>
      <c r="D1292" s="52">
        <v>1291</v>
      </c>
      <c r="E1292" s="51" t="s">
        <v>83</v>
      </c>
      <c r="F1292" s="51" t="s">
        <v>60</v>
      </c>
      <c r="G1292" s="51" t="s">
        <v>84</v>
      </c>
      <c r="H1292" s="51" t="s">
        <v>2933</v>
      </c>
      <c r="K1292" s="51" t="s">
        <v>6637</v>
      </c>
      <c r="L1292" s="51" t="s">
        <v>2935</v>
      </c>
      <c r="M1292" s="51" t="s">
        <v>2936</v>
      </c>
      <c r="N1292" s="51" t="s">
        <v>6530</v>
      </c>
      <c r="O1292" s="51" t="s">
        <v>6638</v>
      </c>
      <c r="P1292" s="51" t="s">
        <v>6639</v>
      </c>
      <c r="Q1292" s="52">
        <v>31900</v>
      </c>
      <c r="R1292" s="52">
        <v>35090</v>
      </c>
      <c r="S1292" s="51" t="s">
        <v>6640</v>
      </c>
      <c r="T1292" s="51" t="s">
        <v>3266</v>
      </c>
      <c r="U1292" s="51" t="s">
        <v>3017</v>
      </c>
      <c r="Y1292" s="49">
        <v>1291</v>
      </c>
    </row>
    <row r="1293" spans="1:25" x14ac:dyDescent="0.4">
      <c r="A1293" s="46" t="str">
        <f>VLOOKUP(F1293,M!$A$3:$B$32,2)</f>
        <v>洋書</v>
      </c>
      <c r="B1293" s="46" t="str">
        <f>IFERROR(IF(A1293="","",A1293&amp;COUNTIF(A$2:A1293,A1293)),"")</f>
        <v>洋書27</v>
      </c>
      <c r="C1293" s="51" t="s">
        <v>2902</v>
      </c>
      <c r="D1293" s="52">
        <v>1292</v>
      </c>
      <c r="F1293" s="51" t="s">
        <v>60</v>
      </c>
      <c r="G1293" s="51" t="s">
        <v>2934</v>
      </c>
      <c r="H1293" s="51" t="s">
        <v>2933</v>
      </c>
      <c r="K1293" s="51" t="s">
        <v>6641</v>
      </c>
      <c r="L1293" s="51" t="s">
        <v>2935</v>
      </c>
      <c r="M1293" s="51" t="s">
        <v>2936</v>
      </c>
      <c r="N1293" s="51" t="s">
        <v>2948</v>
      </c>
      <c r="O1293" s="51" t="s">
        <v>6642</v>
      </c>
      <c r="P1293" s="51" t="s">
        <v>6643</v>
      </c>
      <c r="Q1293" s="52">
        <v>14850</v>
      </c>
      <c r="R1293" s="52">
        <v>16335</v>
      </c>
      <c r="S1293" s="51" t="s">
        <v>6644</v>
      </c>
      <c r="T1293" s="51" t="s">
        <v>472</v>
      </c>
      <c r="U1293" s="51" t="s">
        <v>6645</v>
      </c>
      <c r="Y1293" s="49">
        <v>1292</v>
      </c>
    </row>
    <row r="1294" spans="1:25" x14ac:dyDescent="0.4">
      <c r="A1294" s="46" t="str">
        <f>VLOOKUP(F1294,M!$A$3:$B$32,2)</f>
        <v>洋書</v>
      </c>
      <c r="B1294" s="46" t="str">
        <f>IFERROR(IF(A1294="","",A1294&amp;COUNTIF(A$2:A1294,A1294)),"")</f>
        <v>洋書28</v>
      </c>
      <c r="C1294" s="51" t="s">
        <v>2932</v>
      </c>
      <c r="D1294" s="52">
        <v>1293</v>
      </c>
      <c r="E1294" s="51" t="s">
        <v>83</v>
      </c>
      <c r="F1294" s="51" t="s">
        <v>60</v>
      </c>
      <c r="G1294" s="51" t="s">
        <v>84</v>
      </c>
      <c r="H1294" s="51" t="s">
        <v>2933</v>
      </c>
      <c r="K1294" s="51" t="s">
        <v>6646</v>
      </c>
      <c r="L1294" s="51" t="s">
        <v>2935</v>
      </c>
      <c r="M1294" s="51" t="s">
        <v>2936</v>
      </c>
      <c r="N1294" s="51" t="s">
        <v>2937</v>
      </c>
      <c r="O1294" s="51" t="s">
        <v>6647</v>
      </c>
      <c r="P1294" s="51" t="s">
        <v>6648</v>
      </c>
      <c r="Q1294" s="52">
        <v>4950</v>
      </c>
      <c r="R1294" s="52">
        <v>5445</v>
      </c>
      <c r="S1294" s="51" t="s">
        <v>6649</v>
      </c>
      <c r="T1294" s="51" t="s">
        <v>3220</v>
      </c>
      <c r="U1294" s="51" t="s">
        <v>6554</v>
      </c>
      <c r="Y1294" s="49">
        <v>1293</v>
      </c>
    </row>
    <row r="1295" spans="1:25" x14ac:dyDescent="0.4">
      <c r="A1295" s="46" t="str">
        <f>VLOOKUP(F1295,M!$A$3:$B$32,2)</f>
        <v>洋書</v>
      </c>
      <c r="B1295" s="46" t="str">
        <f>IFERROR(IF(A1295="","",A1295&amp;COUNTIF(A$2:A1295,A1295)),"")</f>
        <v>洋書29</v>
      </c>
      <c r="C1295" s="51" t="s">
        <v>2932</v>
      </c>
      <c r="D1295" s="52">
        <v>1294</v>
      </c>
      <c r="F1295" s="51" t="s">
        <v>60</v>
      </c>
      <c r="G1295" s="51" t="s">
        <v>2934</v>
      </c>
      <c r="H1295" s="51" t="s">
        <v>2933</v>
      </c>
      <c r="K1295" s="51" t="s">
        <v>6650</v>
      </c>
      <c r="L1295" s="51" t="s">
        <v>2935</v>
      </c>
      <c r="M1295" s="51" t="s">
        <v>2936</v>
      </c>
      <c r="N1295" s="51" t="s">
        <v>2937</v>
      </c>
      <c r="O1295" s="51" t="s">
        <v>6651</v>
      </c>
      <c r="P1295" s="51" t="s">
        <v>6652</v>
      </c>
      <c r="Q1295" s="52">
        <v>23650</v>
      </c>
      <c r="R1295" s="52">
        <v>26015</v>
      </c>
      <c r="S1295" s="51" t="s">
        <v>6653</v>
      </c>
      <c r="T1295" s="51" t="s">
        <v>5392</v>
      </c>
      <c r="U1295" s="51" t="s">
        <v>2953</v>
      </c>
      <c r="Y1295" s="49">
        <v>1294</v>
      </c>
    </row>
    <row r="1296" spans="1:25" x14ac:dyDescent="0.4">
      <c r="A1296" s="46" t="str">
        <f>VLOOKUP(F1296,M!$A$3:$B$32,2)</f>
        <v>洋書</v>
      </c>
      <c r="B1296" s="46" t="str">
        <f>IFERROR(IF(A1296="","",A1296&amp;COUNTIF(A$2:A1296,A1296)),"")</f>
        <v>洋書30</v>
      </c>
      <c r="C1296" s="51" t="s">
        <v>2932</v>
      </c>
      <c r="D1296" s="52">
        <v>1295</v>
      </c>
      <c r="E1296" s="51" t="s">
        <v>83</v>
      </c>
      <c r="F1296" s="51" t="s">
        <v>60</v>
      </c>
      <c r="G1296" s="51" t="s">
        <v>84</v>
      </c>
      <c r="H1296" s="51" t="s">
        <v>2933</v>
      </c>
      <c r="K1296" s="51" t="s">
        <v>6654</v>
      </c>
      <c r="L1296" s="51" t="s">
        <v>2935</v>
      </c>
      <c r="M1296" s="51" t="s">
        <v>2936</v>
      </c>
      <c r="N1296" s="51" t="s">
        <v>6655</v>
      </c>
      <c r="O1296" s="51" t="s">
        <v>6656</v>
      </c>
      <c r="P1296" s="51" t="s">
        <v>6657</v>
      </c>
      <c r="Q1296" s="52">
        <v>23000</v>
      </c>
      <c r="R1296" s="52">
        <v>25300</v>
      </c>
      <c r="S1296" s="51" t="s">
        <v>6658</v>
      </c>
      <c r="T1296" s="51" t="s">
        <v>3431</v>
      </c>
      <c r="U1296" s="51" t="s">
        <v>6659</v>
      </c>
      <c r="Y1296" s="49">
        <v>1295</v>
      </c>
    </row>
    <row r="1297" spans="1:25" x14ac:dyDescent="0.4">
      <c r="A1297" s="46" t="str">
        <f>VLOOKUP(F1297,M!$A$3:$B$32,2)</f>
        <v>洋書</v>
      </c>
      <c r="B1297" s="46" t="str">
        <f>IFERROR(IF(A1297="","",A1297&amp;COUNTIF(A$2:A1297,A1297)),"")</f>
        <v>洋書31</v>
      </c>
      <c r="C1297" s="51" t="s">
        <v>2932</v>
      </c>
      <c r="D1297" s="52">
        <v>1296</v>
      </c>
      <c r="E1297" s="51" t="s">
        <v>83</v>
      </c>
      <c r="F1297" s="51" t="s">
        <v>60</v>
      </c>
      <c r="G1297" s="51" t="s">
        <v>84</v>
      </c>
      <c r="H1297" s="51" t="s">
        <v>2933</v>
      </c>
      <c r="K1297" s="51" t="s">
        <v>6660</v>
      </c>
      <c r="L1297" s="51" t="s">
        <v>2935</v>
      </c>
      <c r="M1297" s="51" t="s">
        <v>2936</v>
      </c>
      <c r="N1297" s="51" t="s">
        <v>2937</v>
      </c>
      <c r="O1297" s="51" t="s">
        <v>6661</v>
      </c>
      <c r="P1297" s="51" t="s">
        <v>6662</v>
      </c>
      <c r="Q1297" s="52">
        <v>4730</v>
      </c>
      <c r="R1297" s="52">
        <v>5203</v>
      </c>
      <c r="S1297" s="51" t="s">
        <v>6663</v>
      </c>
      <c r="T1297" s="51" t="s">
        <v>3266</v>
      </c>
      <c r="U1297" s="51" t="s">
        <v>6664</v>
      </c>
      <c r="Y1297" s="49">
        <v>1296</v>
      </c>
    </row>
    <row r="1298" spans="1:25" x14ac:dyDescent="0.4">
      <c r="A1298" s="46" t="str">
        <f>VLOOKUP(F1298,M!$A$3:$B$32,2)</f>
        <v>洋書</v>
      </c>
      <c r="B1298" s="46" t="str">
        <f>IFERROR(IF(A1298="","",A1298&amp;COUNTIF(A$2:A1298,A1298)),"")</f>
        <v>洋書32</v>
      </c>
      <c r="C1298" s="51" t="s">
        <v>2932</v>
      </c>
      <c r="D1298" s="52">
        <v>1297</v>
      </c>
      <c r="E1298" s="51" t="s">
        <v>83</v>
      </c>
      <c r="F1298" s="51" t="s">
        <v>60</v>
      </c>
      <c r="G1298" s="51" t="s">
        <v>84</v>
      </c>
      <c r="H1298" s="51" t="s">
        <v>2933</v>
      </c>
      <c r="K1298" s="51" t="s">
        <v>6665</v>
      </c>
      <c r="L1298" s="51" t="s">
        <v>2935</v>
      </c>
      <c r="M1298" s="51" t="s">
        <v>2936</v>
      </c>
      <c r="N1298" s="51" t="s">
        <v>2938</v>
      </c>
      <c r="O1298" s="51" t="s">
        <v>6666</v>
      </c>
      <c r="P1298" s="51" t="s">
        <v>6667</v>
      </c>
      <c r="Q1298" s="52">
        <v>28600</v>
      </c>
      <c r="R1298" s="52">
        <v>31460</v>
      </c>
      <c r="S1298" s="51" t="s">
        <v>6668</v>
      </c>
      <c r="T1298" s="51" t="s">
        <v>3215</v>
      </c>
      <c r="U1298" s="51" t="s">
        <v>2951</v>
      </c>
      <c r="Y1298" s="49">
        <v>1297</v>
      </c>
    </row>
    <row r="1299" spans="1:25" x14ac:dyDescent="0.4">
      <c r="A1299" s="46" t="str">
        <f>VLOOKUP(F1299,M!$A$3:$B$32,2)</f>
        <v>洋書</v>
      </c>
      <c r="B1299" s="46" t="str">
        <f>IFERROR(IF(A1299="","",A1299&amp;COUNTIF(A$2:A1299,A1299)),"")</f>
        <v>洋書33</v>
      </c>
      <c r="C1299" s="51" t="s">
        <v>2932</v>
      </c>
      <c r="D1299" s="52">
        <v>1298</v>
      </c>
      <c r="E1299" s="51" t="s">
        <v>83</v>
      </c>
      <c r="F1299" s="51" t="s">
        <v>60</v>
      </c>
      <c r="G1299" s="51" t="s">
        <v>84</v>
      </c>
      <c r="H1299" s="51" t="s">
        <v>2933</v>
      </c>
      <c r="K1299" s="51" t="s">
        <v>6669</v>
      </c>
      <c r="L1299" s="51" t="s">
        <v>2935</v>
      </c>
      <c r="M1299" s="51" t="s">
        <v>2936</v>
      </c>
      <c r="N1299" s="51" t="s">
        <v>2937</v>
      </c>
      <c r="O1299" s="51" t="s">
        <v>6670</v>
      </c>
      <c r="P1299" s="51" t="s">
        <v>6671</v>
      </c>
      <c r="Q1299" s="52">
        <v>23650</v>
      </c>
      <c r="R1299" s="52">
        <v>26015</v>
      </c>
      <c r="S1299" s="51" t="s">
        <v>6672</v>
      </c>
      <c r="T1299" s="51" t="s">
        <v>3431</v>
      </c>
      <c r="U1299" s="51" t="s">
        <v>6673</v>
      </c>
      <c r="Y1299" s="49">
        <v>1298</v>
      </c>
    </row>
    <row r="1300" spans="1:25" x14ac:dyDescent="0.4">
      <c r="A1300" s="46" t="str">
        <f>VLOOKUP(F1300,M!$A$3:$B$32,2)</f>
        <v>洋書</v>
      </c>
      <c r="B1300" s="46" t="str">
        <f>IFERROR(IF(A1300="","",A1300&amp;COUNTIF(A$2:A1300,A1300)),"")</f>
        <v>洋書34</v>
      </c>
      <c r="C1300" s="51" t="s">
        <v>2932</v>
      </c>
      <c r="D1300" s="52">
        <v>1299</v>
      </c>
      <c r="F1300" s="51" t="s">
        <v>60</v>
      </c>
      <c r="G1300" s="51" t="s">
        <v>2934</v>
      </c>
      <c r="H1300" s="51" t="s">
        <v>2933</v>
      </c>
      <c r="K1300" s="51" t="s">
        <v>6674</v>
      </c>
      <c r="L1300" s="51" t="s">
        <v>2935</v>
      </c>
      <c r="M1300" s="51" t="s">
        <v>2936</v>
      </c>
      <c r="N1300" s="51" t="s">
        <v>2938</v>
      </c>
      <c r="O1300" s="51" t="s">
        <v>6675</v>
      </c>
      <c r="P1300" s="51" t="s">
        <v>6676</v>
      </c>
      <c r="Q1300" s="52">
        <v>26950</v>
      </c>
      <c r="R1300" s="52">
        <v>29645</v>
      </c>
      <c r="S1300" s="51" t="s">
        <v>6677</v>
      </c>
      <c r="T1300" s="51" t="s">
        <v>5392</v>
      </c>
      <c r="U1300" s="51" t="s">
        <v>2967</v>
      </c>
      <c r="Y1300" s="49">
        <v>1299</v>
      </c>
    </row>
    <row r="1301" spans="1:25" x14ac:dyDescent="0.4">
      <c r="A1301" s="46" t="str">
        <f>VLOOKUP(F1301,M!$A$3:$B$32,2)</f>
        <v>洋書</v>
      </c>
      <c r="B1301" s="46" t="str">
        <f>IFERROR(IF(A1301="","",A1301&amp;COUNTIF(A$2:A1301,A1301)),"")</f>
        <v>洋書35</v>
      </c>
      <c r="C1301" s="51" t="s">
        <v>2932</v>
      </c>
      <c r="D1301" s="52">
        <v>1300</v>
      </c>
      <c r="F1301" s="51" t="s">
        <v>60</v>
      </c>
      <c r="G1301" s="51" t="s">
        <v>2934</v>
      </c>
      <c r="H1301" s="51" t="s">
        <v>2933</v>
      </c>
      <c r="K1301" s="51" t="s">
        <v>6678</v>
      </c>
      <c r="L1301" s="51" t="s">
        <v>2935</v>
      </c>
      <c r="M1301" s="51" t="s">
        <v>2936</v>
      </c>
      <c r="N1301" s="51" t="s">
        <v>6679</v>
      </c>
      <c r="O1301" s="51" t="s">
        <v>6680</v>
      </c>
      <c r="P1301" s="51" t="s">
        <v>6681</v>
      </c>
      <c r="Q1301" s="52">
        <v>22550</v>
      </c>
      <c r="R1301" s="52">
        <v>24805</v>
      </c>
      <c r="S1301" s="51" t="s">
        <v>6682</v>
      </c>
      <c r="T1301" s="51" t="s">
        <v>5392</v>
      </c>
      <c r="U1301" s="51" t="s">
        <v>6683</v>
      </c>
      <c r="Y1301" s="49">
        <v>1300</v>
      </c>
    </row>
    <row r="1302" spans="1:25" x14ac:dyDescent="0.4">
      <c r="A1302" s="46" t="str">
        <f>VLOOKUP(F1302,M!$A$3:$B$32,2)</f>
        <v>洋書</v>
      </c>
      <c r="B1302" s="46" t="str">
        <f>IFERROR(IF(A1302="","",A1302&amp;COUNTIF(A$2:A1302,A1302)),"")</f>
        <v>洋書36</v>
      </c>
      <c r="C1302" s="51" t="s">
        <v>2932</v>
      </c>
      <c r="D1302" s="52">
        <v>1301</v>
      </c>
      <c r="E1302" s="51" t="s">
        <v>83</v>
      </c>
      <c r="F1302" s="51" t="s">
        <v>60</v>
      </c>
      <c r="G1302" s="51" t="s">
        <v>84</v>
      </c>
      <c r="H1302" s="51" t="s">
        <v>2933</v>
      </c>
      <c r="K1302" s="51" t="s">
        <v>6684</v>
      </c>
      <c r="L1302" s="51" t="s">
        <v>2935</v>
      </c>
      <c r="M1302" s="51" t="s">
        <v>2936</v>
      </c>
      <c r="N1302" s="51" t="s">
        <v>2937</v>
      </c>
      <c r="O1302" s="51" t="s">
        <v>6685</v>
      </c>
      <c r="P1302" s="51" t="s">
        <v>6686</v>
      </c>
      <c r="Q1302" s="52">
        <v>25300</v>
      </c>
      <c r="R1302" s="52">
        <v>27830</v>
      </c>
      <c r="S1302" s="51" t="s">
        <v>6687</v>
      </c>
      <c r="T1302" s="51" t="s">
        <v>3266</v>
      </c>
      <c r="U1302" s="51" t="s">
        <v>6688</v>
      </c>
      <c r="Y1302" s="49">
        <v>1301</v>
      </c>
    </row>
    <row r="1303" spans="1:25" x14ac:dyDescent="0.4">
      <c r="A1303" s="46" t="str">
        <f>VLOOKUP(F1303,M!$A$3:$B$32,2)</f>
        <v>洋書</v>
      </c>
      <c r="B1303" s="46" t="str">
        <f>IFERROR(IF(A1303="","",A1303&amp;COUNTIF(A$2:A1303,A1303)),"")</f>
        <v>洋書37</v>
      </c>
      <c r="C1303" s="51" t="s">
        <v>2932</v>
      </c>
      <c r="D1303" s="52">
        <v>1302</v>
      </c>
      <c r="E1303" s="51" t="s">
        <v>83</v>
      </c>
      <c r="F1303" s="51" t="s">
        <v>60</v>
      </c>
      <c r="G1303" s="51" t="s">
        <v>84</v>
      </c>
      <c r="H1303" s="51" t="s">
        <v>2933</v>
      </c>
      <c r="K1303" s="51" t="s">
        <v>6689</v>
      </c>
      <c r="L1303" s="51" t="s">
        <v>2935</v>
      </c>
      <c r="M1303" s="51" t="s">
        <v>2936</v>
      </c>
      <c r="N1303" s="51" t="s">
        <v>6530</v>
      </c>
      <c r="O1303" s="51" t="s">
        <v>6690</v>
      </c>
      <c r="P1303" s="51" t="s">
        <v>6691</v>
      </c>
      <c r="Q1303" s="52">
        <v>28050</v>
      </c>
      <c r="R1303" s="52">
        <v>30855</v>
      </c>
      <c r="S1303" s="51" t="s">
        <v>6692</v>
      </c>
      <c r="T1303" s="51" t="s">
        <v>3211</v>
      </c>
      <c r="U1303" s="51" t="s">
        <v>6693</v>
      </c>
      <c r="Y1303" s="49">
        <v>1302</v>
      </c>
    </row>
    <row r="1304" spans="1:25" x14ac:dyDescent="0.4">
      <c r="A1304" s="46" t="str">
        <f>VLOOKUP(F1304,M!$A$3:$B$32,2)</f>
        <v>洋書</v>
      </c>
      <c r="B1304" s="46" t="str">
        <f>IFERROR(IF(A1304="","",A1304&amp;COUNTIF(A$2:A1304,A1304)),"")</f>
        <v>洋書38</v>
      </c>
      <c r="C1304" s="51" t="s">
        <v>2932</v>
      </c>
      <c r="D1304" s="52">
        <v>1303</v>
      </c>
      <c r="F1304" s="51" t="s">
        <v>60</v>
      </c>
      <c r="G1304" s="51" t="s">
        <v>2934</v>
      </c>
      <c r="H1304" s="51" t="s">
        <v>2933</v>
      </c>
      <c r="K1304" s="51" t="s">
        <v>2942</v>
      </c>
      <c r="L1304" s="51" t="s">
        <v>2935</v>
      </c>
      <c r="M1304" s="51" t="s">
        <v>2936</v>
      </c>
      <c r="N1304" s="51" t="s">
        <v>6530</v>
      </c>
      <c r="O1304" s="51" t="s">
        <v>2943</v>
      </c>
      <c r="P1304" s="51" t="s">
        <v>2944</v>
      </c>
      <c r="Q1304" s="52">
        <v>60500</v>
      </c>
      <c r="R1304" s="52">
        <v>66550</v>
      </c>
      <c r="S1304" s="51" t="s">
        <v>2945</v>
      </c>
      <c r="T1304" s="51" t="s">
        <v>2946</v>
      </c>
      <c r="U1304" s="51" t="s">
        <v>2947</v>
      </c>
      <c r="Y1304" s="49">
        <v>1303</v>
      </c>
    </row>
    <row r="1305" spans="1:25" x14ac:dyDescent="0.4">
      <c r="A1305" s="46" t="str">
        <f>VLOOKUP(F1305,M!$A$3:$B$32,2)</f>
        <v>洋書</v>
      </c>
      <c r="B1305" s="46" t="str">
        <f>IFERROR(IF(A1305="","",A1305&amp;COUNTIF(A$2:A1305,A1305)),"")</f>
        <v>洋書39</v>
      </c>
      <c r="C1305" s="51" t="s">
        <v>2932</v>
      </c>
      <c r="D1305" s="52">
        <v>1304</v>
      </c>
      <c r="F1305" s="51" t="s">
        <v>60</v>
      </c>
      <c r="G1305" s="51" t="s">
        <v>2934</v>
      </c>
      <c r="H1305" s="51" t="s">
        <v>2933</v>
      </c>
      <c r="K1305" s="51" t="s">
        <v>6694</v>
      </c>
      <c r="L1305" s="51" t="s">
        <v>2935</v>
      </c>
      <c r="M1305" s="51" t="s">
        <v>2936</v>
      </c>
      <c r="N1305" s="51" t="s">
        <v>2937</v>
      </c>
      <c r="O1305" s="51" t="s">
        <v>6695</v>
      </c>
      <c r="P1305" s="51" t="s">
        <v>6696</v>
      </c>
      <c r="Q1305" s="52">
        <v>11880</v>
      </c>
      <c r="R1305" s="52">
        <v>13068</v>
      </c>
      <c r="S1305" s="51" t="s">
        <v>6697</v>
      </c>
      <c r="T1305" s="51" t="s">
        <v>5392</v>
      </c>
      <c r="U1305" s="51" t="s">
        <v>6698</v>
      </c>
      <c r="Y1305" s="49">
        <v>1304</v>
      </c>
    </row>
    <row r="1306" spans="1:25" x14ac:dyDescent="0.4">
      <c r="A1306" s="46" t="str">
        <f>VLOOKUP(F1306,M!$A$3:$B$32,2)</f>
        <v>洋書</v>
      </c>
      <c r="B1306" s="46" t="str">
        <f>IFERROR(IF(A1306="","",A1306&amp;COUNTIF(A$2:A1306,A1306)),"")</f>
        <v>洋書40</v>
      </c>
      <c r="C1306" s="51" t="s">
        <v>2932</v>
      </c>
      <c r="D1306" s="52">
        <v>1305</v>
      </c>
      <c r="E1306" s="51" t="s">
        <v>83</v>
      </c>
      <c r="F1306" s="51" t="s">
        <v>60</v>
      </c>
      <c r="G1306" s="51" t="s">
        <v>84</v>
      </c>
      <c r="H1306" s="51" t="s">
        <v>2933</v>
      </c>
      <c r="K1306" s="51" t="s">
        <v>6699</v>
      </c>
      <c r="L1306" s="51" t="s">
        <v>2935</v>
      </c>
      <c r="M1306" s="51" t="s">
        <v>2936</v>
      </c>
      <c r="N1306" s="51" t="s">
        <v>2937</v>
      </c>
      <c r="O1306" s="51" t="s">
        <v>6700</v>
      </c>
      <c r="P1306" s="51" t="s">
        <v>6701</v>
      </c>
      <c r="Q1306" s="52">
        <v>9900</v>
      </c>
      <c r="R1306" s="52">
        <v>10890</v>
      </c>
      <c r="S1306" s="51" t="s">
        <v>6702</v>
      </c>
      <c r="T1306" s="51" t="s">
        <v>3211</v>
      </c>
      <c r="U1306" s="51" t="s">
        <v>6703</v>
      </c>
      <c r="Y1306" s="49">
        <v>1305</v>
      </c>
    </row>
    <row r="1307" spans="1:25" x14ac:dyDescent="0.4">
      <c r="A1307" s="46" t="str">
        <f>VLOOKUP(F1307,M!$A$3:$B$32,2)</f>
        <v>洋書</v>
      </c>
      <c r="B1307" s="46" t="str">
        <f>IFERROR(IF(A1307="","",A1307&amp;COUNTIF(A$2:A1307,A1307)),"")</f>
        <v>洋書41</v>
      </c>
      <c r="C1307" s="51" t="s">
        <v>2932</v>
      </c>
      <c r="D1307" s="52">
        <v>1306</v>
      </c>
      <c r="E1307" s="51" t="s">
        <v>83</v>
      </c>
      <c r="F1307" s="51" t="s">
        <v>60</v>
      </c>
      <c r="G1307" s="51" t="s">
        <v>84</v>
      </c>
      <c r="H1307" s="51" t="s">
        <v>2933</v>
      </c>
      <c r="K1307" s="51" t="s">
        <v>6704</v>
      </c>
      <c r="L1307" s="51" t="s">
        <v>2935</v>
      </c>
      <c r="M1307" s="51" t="s">
        <v>2936</v>
      </c>
      <c r="N1307" s="51" t="s">
        <v>2937</v>
      </c>
      <c r="O1307" s="51" t="s">
        <v>6705</v>
      </c>
      <c r="P1307" s="51" t="s">
        <v>6706</v>
      </c>
      <c r="Q1307" s="52">
        <v>7480</v>
      </c>
      <c r="R1307" s="52">
        <v>8228</v>
      </c>
      <c r="S1307" s="51" t="s">
        <v>6707</v>
      </c>
      <c r="T1307" s="51" t="s">
        <v>3093</v>
      </c>
      <c r="U1307" s="51" t="s">
        <v>6708</v>
      </c>
      <c r="Y1307" s="49">
        <v>1306</v>
      </c>
    </row>
    <row r="1308" spans="1:25" x14ac:dyDescent="0.4">
      <c r="A1308" s="46" t="str">
        <f>VLOOKUP(F1308,M!$A$3:$B$32,2)</f>
        <v>洋書</v>
      </c>
      <c r="B1308" s="46" t="str">
        <f>IFERROR(IF(A1308="","",A1308&amp;COUNTIF(A$2:A1308,A1308)),"")</f>
        <v>洋書42</v>
      </c>
      <c r="C1308" s="51" t="s">
        <v>2932</v>
      </c>
      <c r="D1308" s="52">
        <v>1307</v>
      </c>
      <c r="F1308" s="51" t="s">
        <v>60</v>
      </c>
      <c r="G1308" s="51" t="s">
        <v>2934</v>
      </c>
      <c r="H1308" s="51" t="s">
        <v>2933</v>
      </c>
      <c r="K1308" s="51" t="s">
        <v>6709</v>
      </c>
      <c r="L1308" s="51" t="s">
        <v>2935</v>
      </c>
      <c r="M1308" s="51" t="s">
        <v>2936</v>
      </c>
      <c r="N1308" s="51" t="s">
        <v>6710</v>
      </c>
      <c r="O1308" s="51" t="s">
        <v>6711</v>
      </c>
      <c r="P1308" s="51" t="s">
        <v>6712</v>
      </c>
      <c r="Q1308" s="52">
        <v>297000</v>
      </c>
      <c r="R1308" s="52">
        <v>326700</v>
      </c>
      <c r="S1308" s="51" t="s">
        <v>6713</v>
      </c>
      <c r="T1308" s="51" t="s">
        <v>157</v>
      </c>
      <c r="U1308" s="51" t="s">
        <v>6714</v>
      </c>
      <c r="Y1308" s="49">
        <v>1307</v>
      </c>
    </row>
    <row r="1309" spans="1:25" x14ac:dyDescent="0.4">
      <c r="A1309" s="46" t="str">
        <f>VLOOKUP(F1309,M!$A$3:$B$32,2)</f>
        <v>洋書</v>
      </c>
      <c r="B1309" s="46" t="str">
        <f>IFERROR(IF(A1309="","",A1309&amp;COUNTIF(A$2:A1309,A1309)),"")</f>
        <v>洋書43</v>
      </c>
      <c r="C1309" s="51" t="s">
        <v>2932</v>
      </c>
      <c r="D1309" s="52">
        <v>1308</v>
      </c>
      <c r="E1309" s="51" t="s">
        <v>83</v>
      </c>
      <c r="F1309" s="51" t="s">
        <v>60</v>
      </c>
      <c r="G1309" s="51" t="s">
        <v>84</v>
      </c>
      <c r="H1309" s="51" t="s">
        <v>2933</v>
      </c>
      <c r="K1309" s="51" t="s">
        <v>6715</v>
      </c>
      <c r="L1309" s="51" t="s">
        <v>2935</v>
      </c>
      <c r="M1309" s="51" t="s">
        <v>2936</v>
      </c>
      <c r="N1309" s="51" t="s">
        <v>2959</v>
      </c>
      <c r="O1309" s="51" t="s">
        <v>6716</v>
      </c>
      <c r="P1309" s="51" t="s">
        <v>6717</v>
      </c>
      <c r="Q1309" s="52">
        <v>53350</v>
      </c>
      <c r="R1309" s="52">
        <v>58685</v>
      </c>
      <c r="S1309" s="51" t="s">
        <v>6718</v>
      </c>
      <c r="T1309" s="51" t="s">
        <v>3664</v>
      </c>
      <c r="U1309" s="51" t="s">
        <v>6719</v>
      </c>
      <c r="Y1309" s="49">
        <v>1308</v>
      </c>
    </row>
    <row r="1310" spans="1:25" x14ac:dyDescent="0.4">
      <c r="A1310" s="46" t="str">
        <f>VLOOKUP(F1310,M!$A$3:$B$32,2)</f>
        <v>洋書</v>
      </c>
      <c r="B1310" s="46" t="str">
        <f>IFERROR(IF(A1310="","",A1310&amp;COUNTIF(A$2:A1310,A1310)),"")</f>
        <v>洋書44</v>
      </c>
      <c r="C1310" s="51" t="s">
        <v>2940</v>
      </c>
      <c r="D1310" s="52">
        <v>1309</v>
      </c>
      <c r="E1310" s="51" t="s">
        <v>83</v>
      </c>
      <c r="F1310" s="51" t="s">
        <v>60</v>
      </c>
      <c r="G1310" s="51" t="s">
        <v>84</v>
      </c>
      <c r="H1310" s="51" t="s">
        <v>2933</v>
      </c>
      <c r="K1310" s="51" t="s">
        <v>6720</v>
      </c>
      <c r="L1310" s="51" t="s">
        <v>2935</v>
      </c>
      <c r="M1310" s="51" t="s">
        <v>2936</v>
      </c>
      <c r="N1310" s="51" t="s">
        <v>2937</v>
      </c>
      <c r="O1310" s="51" t="s">
        <v>6721</v>
      </c>
      <c r="P1310" s="51" t="s">
        <v>6722</v>
      </c>
      <c r="Q1310" s="52">
        <v>12100</v>
      </c>
      <c r="R1310" s="52">
        <v>13310</v>
      </c>
      <c r="S1310" s="51" t="s">
        <v>6723</v>
      </c>
      <c r="T1310" s="51" t="s">
        <v>3664</v>
      </c>
      <c r="U1310" s="51" t="s">
        <v>6724</v>
      </c>
      <c r="Y1310" s="49">
        <v>1309</v>
      </c>
    </row>
    <row r="1311" spans="1:25" x14ac:dyDescent="0.4">
      <c r="A1311" s="46" t="str">
        <f>VLOOKUP(F1311,M!$A$3:$B$32,2)</f>
        <v>洋書</v>
      </c>
      <c r="B1311" s="46" t="str">
        <f>IFERROR(IF(A1311="","",A1311&amp;COUNTIF(A$2:A1311,A1311)),"")</f>
        <v>洋書45</v>
      </c>
      <c r="C1311" s="51" t="s">
        <v>2940</v>
      </c>
      <c r="D1311" s="52">
        <v>1310</v>
      </c>
      <c r="F1311" s="51" t="s">
        <v>60</v>
      </c>
      <c r="G1311" s="51" t="s">
        <v>2934</v>
      </c>
      <c r="H1311" s="51" t="s">
        <v>2933</v>
      </c>
      <c r="K1311" s="51" t="s">
        <v>6725</v>
      </c>
      <c r="L1311" s="51" t="s">
        <v>2935</v>
      </c>
      <c r="M1311" s="51" t="s">
        <v>2936</v>
      </c>
      <c r="N1311" s="51" t="s">
        <v>2937</v>
      </c>
      <c r="O1311" s="51" t="s">
        <v>6726</v>
      </c>
      <c r="P1311" s="51" t="s">
        <v>6727</v>
      </c>
      <c r="Q1311" s="52">
        <v>8800</v>
      </c>
      <c r="R1311" s="52">
        <v>9680</v>
      </c>
      <c r="S1311" s="51" t="s">
        <v>6728</v>
      </c>
      <c r="T1311" s="51" t="s">
        <v>5392</v>
      </c>
      <c r="U1311" s="51" t="s">
        <v>2982</v>
      </c>
      <c r="Y1311" s="49">
        <v>1310</v>
      </c>
    </row>
    <row r="1312" spans="1:25" x14ac:dyDescent="0.4">
      <c r="A1312" s="46" t="str">
        <f>VLOOKUP(F1312,M!$A$3:$B$32,2)</f>
        <v>洋書</v>
      </c>
      <c r="B1312" s="46" t="str">
        <f>IFERROR(IF(A1312="","",A1312&amp;COUNTIF(A$2:A1312,A1312)),"")</f>
        <v>洋書46</v>
      </c>
      <c r="C1312" s="51" t="s">
        <v>2940</v>
      </c>
      <c r="D1312" s="52">
        <v>1311</v>
      </c>
      <c r="E1312" s="51" t="s">
        <v>83</v>
      </c>
      <c r="F1312" s="51" t="s">
        <v>60</v>
      </c>
      <c r="G1312" s="51" t="s">
        <v>84</v>
      </c>
      <c r="H1312" s="51" t="s">
        <v>2933</v>
      </c>
      <c r="K1312" s="51" t="s">
        <v>6729</v>
      </c>
      <c r="L1312" s="51" t="s">
        <v>2935</v>
      </c>
      <c r="M1312" s="51" t="s">
        <v>2936</v>
      </c>
      <c r="N1312" s="51" t="s">
        <v>6655</v>
      </c>
      <c r="O1312" s="51" t="s">
        <v>6730</v>
      </c>
      <c r="P1312" s="51" t="s">
        <v>6731</v>
      </c>
      <c r="Q1312" s="52">
        <v>76000</v>
      </c>
      <c r="R1312" s="52">
        <v>83600</v>
      </c>
      <c r="S1312" s="51" t="s">
        <v>6732</v>
      </c>
      <c r="T1312" s="51" t="s">
        <v>3664</v>
      </c>
      <c r="U1312" s="51" t="s">
        <v>6733</v>
      </c>
      <c r="Y1312" s="49">
        <v>1311</v>
      </c>
    </row>
    <row r="1313" spans="1:25" x14ac:dyDescent="0.4">
      <c r="A1313" s="46" t="str">
        <f>VLOOKUP(F1313,M!$A$3:$B$32,2)</f>
        <v>洋書</v>
      </c>
      <c r="B1313" s="46" t="str">
        <f>IFERROR(IF(A1313="","",A1313&amp;COUNTIF(A$2:A1313,A1313)),"")</f>
        <v>洋書47</v>
      </c>
      <c r="C1313" s="51" t="s">
        <v>2940</v>
      </c>
      <c r="D1313" s="52">
        <v>1312</v>
      </c>
      <c r="E1313" s="51" t="s">
        <v>83</v>
      </c>
      <c r="F1313" s="51" t="s">
        <v>60</v>
      </c>
      <c r="G1313" s="51" t="s">
        <v>84</v>
      </c>
      <c r="H1313" s="51" t="s">
        <v>2933</v>
      </c>
      <c r="K1313" s="51" t="s">
        <v>6734</v>
      </c>
      <c r="L1313" s="51" t="s">
        <v>2935</v>
      </c>
      <c r="M1313" s="51" t="s">
        <v>2936</v>
      </c>
      <c r="N1313" s="51" t="s">
        <v>6530</v>
      </c>
      <c r="O1313" s="51" t="s">
        <v>6735</v>
      </c>
      <c r="P1313" s="51" t="s">
        <v>6736</v>
      </c>
      <c r="Q1313" s="52">
        <v>31900</v>
      </c>
      <c r="R1313" s="52">
        <v>35090</v>
      </c>
      <c r="S1313" s="51" t="s">
        <v>6737</v>
      </c>
      <c r="T1313" s="51" t="s">
        <v>3211</v>
      </c>
      <c r="U1313" s="51" t="s">
        <v>2997</v>
      </c>
      <c r="Y1313" s="49">
        <v>1312</v>
      </c>
    </row>
    <row r="1314" spans="1:25" x14ac:dyDescent="0.4">
      <c r="A1314" s="46" t="str">
        <f>VLOOKUP(F1314,M!$A$3:$B$32,2)</f>
        <v>洋書</v>
      </c>
      <c r="B1314" s="46" t="str">
        <f>IFERROR(IF(A1314="","",A1314&amp;COUNTIF(A$2:A1314,A1314)),"")</f>
        <v>洋書48</v>
      </c>
      <c r="C1314" s="51" t="s">
        <v>2940</v>
      </c>
      <c r="D1314" s="52">
        <v>1313</v>
      </c>
      <c r="E1314" s="51" t="s">
        <v>83</v>
      </c>
      <c r="F1314" s="51" t="s">
        <v>60</v>
      </c>
      <c r="G1314" s="51" t="s">
        <v>84</v>
      </c>
      <c r="H1314" s="51" t="s">
        <v>2933</v>
      </c>
      <c r="K1314" s="51" t="s">
        <v>6738</v>
      </c>
      <c r="L1314" s="51" t="s">
        <v>2935</v>
      </c>
      <c r="M1314" s="51" t="s">
        <v>2936</v>
      </c>
      <c r="N1314" s="51" t="s">
        <v>2937</v>
      </c>
      <c r="O1314" s="51" t="s">
        <v>6739</v>
      </c>
      <c r="P1314" s="51" t="s">
        <v>6740</v>
      </c>
      <c r="Q1314" s="52">
        <v>9900</v>
      </c>
      <c r="R1314" s="52">
        <v>10890</v>
      </c>
      <c r="S1314" s="51" t="s">
        <v>6741</v>
      </c>
      <c r="T1314" s="51" t="s">
        <v>3431</v>
      </c>
      <c r="U1314" s="51" t="s">
        <v>6742</v>
      </c>
      <c r="Y1314" s="49">
        <v>1313</v>
      </c>
    </row>
    <row r="1315" spans="1:25" x14ac:dyDescent="0.4">
      <c r="A1315" s="46" t="str">
        <f>VLOOKUP(F1315,M!$A$3:$B$32,2)</f>
        <v>洋書</v>
      </c>
      <c r="B1315" s="46" t="str">
        <f>IFERROR(IF(A1315="","",A1315&amp;COUNTIF(A$2:A1315,A1315)),"")</f>
        <v>洋書49</v>
      </c>
      <c r="C1315" s="51" t="s">
        <v>2940</v>
      </c>
      <c r="D1315" s="52">
        <v>1314</v>
      </c>
      <c r="E1315" s="51" t="s">
        <v>83</v>
      </c>
      <c r="F1315" s="51" t="s">
        <v>60</v>
      </c>
      <c r="G1315" s="51" t="s">
        <v>84</v>
      </c>
      <c r="H1315" s="51" t="s">
        <v>2933</v>
      </c>
      <c r="K1315" s="51" t="s">
        <v>6743</v>
      </c>
      <c r="L1315" s="51" t="s">
        <v>2935</v>
      </c>
      <c r="M1315" s="51" t="s">
        <v>2936</v>
      </c>
      <c r="N1315" s="51" t="s">
        <v>2937</v>
      </c>
      <c r="O1315" s="51" t="s">
        <v>6744</v>
      </c>
      <c r="P1315" s="51" t="s">
        <v>6745</v>
      </c>
      <c r="Q1315" s="52">
        <v>9900</v>
      </c>
      <c r="R1315" s="52">
        <v>10890</v>
      </c>
      <c r="S1315" s="51" t="s">
        <v>6746</v>
      </c>
      <c r="T1315" s="51" t="s">
        <v>3093</v>
      </c>
      <c r="U1315" s="51" t="s">
        <v>6747</v>
      </c>
      <c r="Y1315" s="49">
        <v>1314</v>
      </c>
    </row>
    <row r="1316" spans="1:25" x14ac:dyDescent="0.4">
      <c r="A1316" s="46" t="str">
        <f>VLOOKUP(F1316,M!$A$3:$B$32,2)</f>
        <v>洋書</v>
      </c>
      <c r="B1316" s="46" t="str">
        <f>IFERROR(IF(A1316="","",A1316&amp;COUNTIF(A$2:A1316,A1316)),"")</f>
        <v>洋書50</v>
      </c>
      <c r="C1316" s="51" t="s">
        <v>2940</v>
      </c>
      <c r="D1316" s="52">
        <v>1315</v>
      </c>
      <c r="F1316" s="51" t="s">
        <v>60</v>
      </c>
      <c r="G1316" s="51" t="s">
        <v>2934</v>
      </c>
      <c r="H1316" s="51" t="s">
        <v>2933</v>
      </c>
      <c r="K1316" s="51" t="s">
        <v>6748</v>
      </c>
      <c r="L1316" s="51" t="s">
        <v>2935</v>
      </c>
      <c r="M1316" s="51" t="s">
        <v>2936</v>
      </c>
      <c r="N1316" s="51" t="s">
        <v>6749</v>
      </c>
      <c r="O1316" s="51" t="s">
        <v>6750</v>
      </c>
      <c r="P1316" s="51" t="s">
        <v>6751</v>
      </c>
      <c r="Q1316" s="52">
        <v>170000</v>
      </c>
      <c r="R1316" s="52">
        <v>187000</v>
      </c>
      <c r="S1316" s="51" t="s">
        <v>6752</v>
      </c>
      <c r="T1316" s="51" t="s">
        <v>5392</v>
      </c>
      <c r="U1316" s="51" t="s">
        <v>6753</v>
      </c>
      <c r="Y1316" s="49">
        <v>1315</v>
      </c>
    </row>
    <row r="1317" spans="1:25" x14ac:dyDescent="0.4">
      <c r="A1317" s="46" t="str">
        <f>VLOOKUP(F1317,M!$A$3:$B$32,2)</f>
        <v>洋書</v>
      </c>
      <c r="B1317" s="46" t="str">
        <f>IFERROR(IF(A1317="","",A1317&amp;COUNTIF(A$2:A1317,A1317)),"")</f>
        <v>洋書51</v>
      </c>
      <c r="C1317" s="51" t="s">
        <v>2940</v>
      </c>
      <c r="D1317" s="52">
        <v>1316</v>
      </c>
      <c r="F1317" s="51" t="s">
        <v>60</v>
      </c>
      <c r="G1317" s="51" t="s">
        <v>2934</v>
      </c>
      <c r="H1317" s="51" t="s">
        <v>2933</v>
      </c>
      <c r="K1317" s="51" t="s">
        <v>6754</v>
      </c>
      <c r="L1317" s="51" t="s">
        <v>2935</v>
      </c>
      <c r="M1317" s="51" t="s">
        <v>2936</v>
      </c>
      <c r="N1317" s="51" t="s">
        <v>6755</v>
      </c>
      <c r="O1317" s="51" t="s">
        <v>6756</v>
      </c>
      <c r="P1317" s="51" t="s">
        <v>6757</v>
      </c>
      <c r="Q1317" s="52">
        <v>198000</v>
      </c>
      <c r="R1317" s="52">
        <v>217800</v>
      </c>
      <c r="S1317" s="51" t="s">
        <v>6758</v>
      </c>
      <c r="T1317" s="51" t="s">
        <v>5392</v>
      </c>
      <c r="U1317" s="51" t="s">
        <v>6759</v>
      </c>
      <c r="Y1317" s="49">
        <v>1316</v>
      </c>
    </row>
    <row r="1318" spans="1:25" x14ac:dyDescent="0.4">
      <c r="A1318" s="46" t="str">
        <f>VLOOKUP(F1318,M!$A$3:$B$32,2)</f>
        <v>洋書</v>
      </c>
      <c r="B1318" s="46" t="str">
        <f>IFERROR(IF(A1318="","",A1318&amp;COUNTIF(A$2:A1318,A1318)),"")</f>
        <v>洋書52</v>
      </c>
      <c r="C1318" s="51" t="s">
        <v>2940</v>
      </c>
      <c r="D1318" s="52">
        <v>1317</v>
      </c>
      <c r="E1318" s="51" t="s">
        <v>83</v>
      </c>
      <c r="F1318" s="51" t="s">
        <v>60</v>
      </c>
      <c r="G1318" s="51" t="s">
        <v>84</v>
      </c>
      <c r="H1318" s="51" t="s">
        <v>2933</v>
      </c>
      <c r="K1318" s="51" t="s">
        <v>6760</v>
      </c>
      <c r="L1318" s="51" t="s">
        <v>2935</v>
      </c>
      <c r="M1318" s="51" t="s">
        <v>2936</v>
      </c>
      <c r="N1318" s="51" t="s">
        <v>2937</v>
      </c>
      <c r="O1318" s="51" t="s">
        <v>6761</v>
      </c>
      <c r="P1318" s="51" t="s">
        <v>6762</v>
      </c>
      <c r="Q1318" s="52">
        <v>34650</v>
      </c>
      <c r="R1318" s="52">
        <v>38115</v>
      </c>
      <c r="S1318" s="51" t="s">
        <v>6763</v>
      </c>
      <c r="T1318" s="51" t="s">
        <v>3220</v>
      </c>
      <c r="U1318" s="51" t="s">
        <v>6764</v>
      </c>
      <c r="Y1318" s="49">
        <v>1317</v>
      </c>
    </row>
    <row r="1319" spans="1:25" x14ac:dyDescent="0.4">
      <c r="A1319" s="46" t="str">
        <f>VLOOKUP(F1319,M!$A$3:$B$32,2)</f>
        <v>洋書</v>
      </c>
      <c r="B1319" s="46" t="str">
        <f>IFERROR(IF(A1319="","",A1319&amp;COUNTIF(A$2:A1319,A1319)),"")</f>
        <v>洋書53</v>
      </c>
      <c r="C1319" s="51" t="s">
        <v>2940</v>
      </c>
      <c r="D1319" s="52">
        <v>1318</v>
      </c>
      <c r="F1319" s="51" t="s">
        <v>60</v>
      </c>
      <c r="G1319" s="51" t="s">
        <v>2934</v>
      </c>
      <c r="H1319" s="51" t="s">
        <v>2933</v>
      </c>
      <c r="K1319" s="51" t="s">
        <v>6765</v>
      </c>
      <c r="L1319" s="51" t="s">
        <v>2935</v>
      </c>
      <c r="M1319" s="51" t="s">
        <v>2936</v>
      </c>
      <c r="N1319" s="51" t="s">
        <v>2937</v>
      </c>
      <c r="O1319" s="51" t="s">
        <v>6766</v>
      </c>
      <c r="P1319" s="51" t="s">
        <v>6767</v>
      </c>
      <c r="Q1319" s="52">
        <v>23650</v>
      </c>
      <c r="R1319" s="52">
        <v>26015</v>
      </c>
      <c r="S1319" s="51" t="s">
        <v>6768</v>
      </c>
      <c r="T1319" s="51" t="s">
        <v>472</v>
      </c>
      <c r="U1319" s="51" t="s">
        <v>6769</v>
      </c>
      <c r="Y1319" s="49">
        <v>1318</v>
      </c>
    </row>
    <row r="1320" spans="1:25" x14ac:dyDescent="0.4">
      <c r="A1320" s="46" t="str">
        <f>VLOOKUP(F1320,M!$A$3:$B$32,2)</f>
        <v>洋書</v>
      </c>
      <c r="B1320" s="46" t="str">
        <f>IFERROR(IF(A1320="","",A1320&amp;COUNTIF(A$2:A1320,A1320)),"")</f>
        <v>洋書54</v>
      </c>
      <c r="C1320" s="51" t="s">
        <v>2940</v>
      </c>
      <c r="D1320" s="52">
        <v>1319</v>
      </c>
      <c r="F1320" s="51" t="s">
        <v>60</v>
      </c>
      <c r="G1320" s="51" t="s">
        <v>2934</v>
      </c>
      <c r="H1320" s="51" t="s">
        <v>2933</v>
      </c>
      <c r="K1320" s="51" t="s">
        <v>6770</v>
      </c>
      <c r="L1320" s="51" t="s">
        <v>2935</v>
      </c>
      <c r="M1320" s="51" t="s">
        <v>2936</v>
      </c>
      <c r="N1320" s="51" t="s">
        <v>6530</v>
      </c>
      <c r="O1320" s="51" t="s">
        <v>6771</v>
      </c>
      <c r="P1320" s="51" t="s">
        <v>6772</v>
      </c>
      <c r="Q1320" s="52">
        <v>28600</v>
      </c>
      <c r="R1320" s="52">
        <v>31460</v>
      </c>
      <c r="S1320" s="51" t="s">
        <v>6773</v>
      </c>
      <c r="T1320" s="51" t="s">
        <v>5392</v>
      </c>
      <c r="U1320" s="51" t="s">
        <v>3016</v>
      </c>
      <c r="Y1320" s="49">
        <v>1319</v>
      </c>
    </row>
    <row r="1321" spans="1:25" x14ac:dyDescent="0.4">
      <c r="A1321" s="46" t="str">
        <f>VLOOKUP(F1321,M!$A$3:$B$32,2)</f>
        <v>洋書</v>
      </c>
      <c r="B1321" s="46" t="str">
        <f>IFERROR(IF(A1321="","",A1321&amp;COUNTIF(A$2:A1321,A1321)),"")</f>
        <v>洋書55</v>
      </c>
      <c r="C1321" s="51" t="s">
        <v>2940</v>
      </c>
      <c r="D1321" s="52">
        <v>1320</v>
      </c>
      <c r="F1321" s="51" t="s">
        <v>60</v>
      </c>
      <c r="G1321" s="51" t="s">
        <v>2934</v>
      </c>
      <c r="H1321" s="51" t="s">
        <v>2933</v>
      </c>
      <c r="K1321" s="51" t="s">
        <v>6774</v>
      </c>
      <c r="L1321" s="51" t="s">
        <v>2935</v>
      </c>
      <c r="M1321" s="51" t="s">
        <v>2936</v>
      </c>
      <c r="N1321" s="51" t="s">
        <v>6571</v>
      </c>
      <c r="O1321" s="51" t="s">
        <v>6775</v>
      </c>
      <c r="P1321" s="51" t="s">
        <v>6776</v>
      </c>
      <c r="Q1321" s="52">
        <v>36300</v>
      </c>
      <c r="R1321" s="52">
        <v>39930</v>
      </c>
      <c r="S1321" s="51" t="s">
        <v>6777</v>
      </c>
      <c r="T1321" s="51" t="s">
        <v>5392</v>
      </c>
      <c r="U1321" s="51" t="s">
        <v>6778</v>
      </c>
      <c r="Y1321" s="49">
        <v>1320</v>
      </c>
    </row>
    <row r="1322" spans="1:25" x14ac:dyDescent="0.4">
      <c r="A1322" s="46" t="str">
        <f>VLOOKUP(F1322,M!$A$3:$B$32,2)</f>
        <v>洋書</v>
      </c>
      <c r="B1322" s="46" t="str">
        <f>IFERROR(IF(A1322="","",A1322&amp;COUNTIF(A$2:A1322,A1322)),"")</f>
        <v>洋書56</v>
      </c>
      <c r="C1322" s="51" t="s">
        <v>2940</v>
      </c>
      <c r="D1322" s="52">
        <v>1321</v>
      </c>
      <c r="E1322" s="51" t="s">
        <v>83</v>
      </c>
      <c r="F1322" s="51" t="s">
        <v>60</v>
      </c>
      <c r="G1322" s="51" t="s">
        <v>84</v>
      </c>
      <c r="H1322" s="51" t="s">
        <v>2933</v>
      </c>
      <c r="K1322" s="51" t="s">
        <v>6779</v>
      </c>
      <c r="L1322" s="51" t="s">
        <v>2935</v>
      </c>
      <c r="M1322" s="51" t="s">
        <v>2936</v>
      </c>
      <c r="N1322" s="51" t="s">
        <v>6655</v>
      </c>
      <c r="O1322" s="51" t="s">
        <v>6780</v>
      </c>
      <c r="P1322" s="51" t="s">
        <v>6781</v>
      </c>
      <c r="Q1322" s="52">
        <v>37700</v>
      </c>
      <c r="R1322" s="52">
        <v>41470</v>
      </c>
      <c r="S1322" s="51" t="s">
        <v>6782</v>
      </c>
      <c r="T1322" s="51" t="s">
        <v>3093</v>
      </c>
      <c r="U1322" s="51" t="s">
        <v>6783</v>
      </c>
      <c r="Y1322" s="49">
        <v>1321</v>
      </c>
    </row>
    <row r="1323" spans="1:25" x14ac:dyDescent="0.4">
      <c r="A1323" s="46" t="str">
        <f>VLOOKUP(F1323,M!$A$3:$B$32,2)</f>
        <v>洋書</v>
      </c>
      <c r="B1323" s="46" t="str">
        <f>IFERROR(IF(A1323="","",A1323&amp;COUNTIF(A$2:A1323,A1323)),"")</f>
        <v>洋書57</v>
      </c>
      <c r="C1323" s="51" t="s">
        <v>2940</v>
      </c>
      <c r="D1323" s="52">
        <v>1322</v>
      </c>
      <c r="E1323" s="51" t="s">
        <v>83</v>
      </c>
      <c r="F1323" s="51" t="s">
        <v>60</v>
      </c>
      <c r="G1323" s="51" t="s">
        <v>84</v>
      </c>
      <c r="H1323" s="51" t="s">
        <v>2933</v>
      </c>
      <c r="K1323" s="51" t="s">
        <v>6784</v>
      </c>
      <c r="L1323" s="51" t="s">
        <v>2935</v>
      </c>
      <c r="M1323" s="51" t="s">
        <v>2936</v>
      </c>
      <c r="N1323" s="51" t="s">
        <v>6530</v>
      </c>
      <c r="O1323" s="51" t="s">
        <v>6785</v>
      </c>
      <c r="P1323" s="51" t="s">
        <v>6786</v>
      </c>
      <c r="Q1323" s="52">
        <v>31900</v>
      </c>
      <c r="R1323" s="52">
        <v>35090</v>
      </c>
      <c r="S1323" s="51" t="s">
        <v>6787</v>
      </c>
      <c r="T1323" s="51" t="s">
        <v>3266</v>
      </c>
      <c r="U1323" s="51" t="s">
        <v>2952</v>
      </c>
      <c r="Y1323" s="49">
        <v>1322</v>
      </c>
    </row>
    <row r="1324" spans="1:25" x14ac:dyDescent="0.4">
      <c r="A1324" s="46" t="str">
        <f>VLOOKUP(F1324,M!$A$3:$B$32,2)</f>
        <v>洋書</v>
      </c>
      <c r="B1324" s="46" t="str">
        <f>IFERROR(IF(A1324="","",A1324&amp;COUNTIF(A$2:A1324,A1324)),"")</f>
        <v>洋書58</v>
      </c>
      <c r="C1324" s="51" t="s">
        <v>2940</v>
      </c>
      <c r="D1324" s="52">
        <v>1323</v>
      </c>
      <c r="E1324" s="51" t="s">
        <v>83</v>
      </c>
      <c r="F1324" s="51" t="s">
        <v>60</v>
      </c>
      <c r="G1324" s="51" t="s">
        <v>84</v>
      </c>
      <c r="H1324" s="51" t="s">
        <v>2933</v>
      </c>
      <c r="K1324" s="51" t="s">
        <v>6788</v>
      </c>
      <c r="L1324" s="51" t="s">
        <v>2935</v>
      </c>
      <c r="M1324" s="51" t="s">
        <v>2936</v>
      </c>
      <c r="N1324" s="51" t="s">
        <v>2959</v>
      </c>
      <c r="O1324" s="51" t="s">
        <v>6789</v>
      </c>
      <c r="P1324" s="51" t="s">
        <v>6790</v>
      </c>
      <c r="Q1324" s="52">
        <v>26950</v>
      </c>
      <c r="R1324" s="52">
        <v>29645</v>
      </c>
      <c r="S1324" s="51" t="s">
        <v>6791</v>
      </c>
      <c r="T1324" s="51" t="s">
        <v>3431</v>
      </c>
      <c r="U1324" s="51" t="s">
        <v>6792</v>
      </c>
      <c r="Y1324" s="49">
        <v>1323</v>
      </c>
    </row>
    <row r="1325" spans="1:25" x14ac:dyDescent="0.4">
      <c r="A1325" s="46" t="str">
        <f>VLOOKUP(F1325,M!$A$3:$B$32,2)</f>
        <v>洋書</v>
      </c>
      <c r="B1325" s="46" t="str">
        <f>IFERROR(IF(A1325="","",A1325&amp;COUNTIF(A$2:A1325,A1325)),"")</f>
        <v>洋書59</v>
      </c>
      <c r="C1325" s="51" t="s">
        <v>2940</v>
      </c>
      <c r="D1325" s="52">
        <v>1324</v>
      </c>
      <c r="F1325" s="51" t="s">
        <v>60</v>
      </c>
      <c r="G1325" s="51" t="s">
        <v>2934</v>
      </c>
      <c r="H1325" s="51" t="s">
        <v>2933</v>
      </c>
      <c r="K1325" s="51" t="s">
        <v>6793</v>
      </c>
      <c r="L1325" s="51" t="s">
        <v>2935</v>
      </c>
      <c r="M1325" s="51" t="s">
        <v>2936</v>
      </c>
      <c r="N1325" s="51" t="s">
        <v>6794</v>
      </c>
      <c r="O1325" s="51" t="s">
        <v>6795</v>
      </c>
      <c r="P1325" s="51" t="s">
        <v>6796</v>
      </c>
      <c r="Q1325" s="52">
        <v>12650</v>
      </c>
      <c r="R1325" s="52">
        <v>13915</v>
      </c>
      <c r="S1325" s="51" t="s">
        <v>6797</v>
      </c>
      <c r="T1325" s="51" t="s">
        <v>5392</v>
      </c>
      <c r="U1325" s="51" t="s">
        <v>6798</v>
      </c>
      <c r="Y1325" s="49">
        <v>1324</v>
      </c>
    </row>
    <row r="1326" spans="1:25" x14ac:dyDescent="0.4">
      <c r="A1326" s="46" t="str">
        <f>VLOOKUP(F1326,M!$A$3:$B$32,2)</f>
        <v>洋書</v>
      </c>
      <c r="B1326" s="46" t="str">
        <f>IFERROR(IF(A1326="","",A1326&amp;COUNTIF(A$2:A1326,A1326)),"")</f>
        <v>洋書60</v>
      </c>
      <c r="C1326" s="51" t="s">
        <v>2955</v>
      </c>
      <c r="D1326" s="52">
        <v>1325</v>
      </c>
      <c r="E1326" s="51" t="s">
        <v>83</v>
      </c>
      <c r="F1326" s="51" t="s">
        <v>60</v>
      </c>
      <c r="G1326" s="51" t="s">
        <v>84</v>
      </c>
      <c r="H1326" s="51" t="s">
        <v>2933</v>
      </c>
      <c r="K1326" s="51" t="s">
        <v>6799</v>
      </c>
      <c r="L1326" s="51" t="s">
        <v>2935</v>
      </c>
      <c r="M1326" s="51" t="s">
        <v>2936</v>
      </c>
      <c r="N1326" s="51" t="s">
        <v>2937</v>
      </c>
      <c r="O1326" s="51" t="s">
        <v>6800</v>
      </c>
      <c r="P1326" s="51" t="s">
        <v>6801</v>
      </c>
      <c r="Q1326" s="52">
        <v>12650</v>
      </c>
      <c r="R1326" s="52">
        <v>13915</v>
      </c>
      <c r="S1326" s="51" t="s">
        <v>6802</v>
      </c>
      <c r="T1326" s="51" t="s">
        <v>3093</v>
      </c>
      <c r="U1326" s="51" t="s">
        <v>2966</v>
      </c>
      <c r="Y1326" s="49">
        <v>1325</v>
      </c>
    </row>
    <row r="1327" spans="1:25" x14ac:dyDescent="0.4">
      <c r="A1327" s="46" t="str">
        <f>VLOOKUP(F1327,M!$A$3:$B$32,2)</f>
        <v>洋書</v>
      </c>
      <c r="B1327" s="46" t="str">
        <f>IFERROR(IF(A1327="","",A1327&amp;COUNTIF(A$2:A1327,A1327)),"")</f>
        <v>洋書61</v>
      </c>
      <c r="C1327" s="51" t="s">
        <v>2955</v>
      </c>
      <c r="D1327" s="52">
        <v>1326</v>
      </c>
      <c r="E1327" s="51" t="s">
        <v>83</v>
      </c>
      <c r="F1327" s="51" t="s">
        <v>60</v>
      </c>
      <c r="G1327" s="51" t="s">
        <v>84</v>
      </c>
      <c r="H1327" s="51" t="s">
        <v>2933</v>
      </c>
      <c r="K1327" s="51" t="s">
        <v>6803</v>
      </c>
      <c r="L1327" s="51" t="s">
        <v>2935</v>
      </c>
      <c r="M1327" s="51" t="s">
        <v>2936</v>
      </c>
      <c r="N1327" s="51" t="s">
        <v>2937</v>
      </c>
      <c r="O1327" s="51" t="s">
        <v>6804</v>
      </c>
      <c r="P1327" s="51" t="s">
        <v>6805</v>
      </c>
      <c r="Q1327" s="52">
        <v>17600</v>
      </c>
      <c r="R1327" s="52">
        <v>19360</v>
      </c>
      <c r="S1327" s="51" t="s">
        <v>6806</v>
      </c>
      <c r="T1327" s="51" t="s">
        <v>3220</v>
      </c>
      <c r="U1327" s="51" t="s">
        <v>2988</v>
      </c>
      <c r="Y1327" s="49">
        <v>1326</v>
      </c>
    </row>
    <row r="1328" spans="1:25" x14ac:dyDescent="0.4">
      <c r="A1328" s="46" t="str">
        <f>VLOOKUP(F1328,M!$A$3:$B$32,2)</f>
        <v>洋書</v>
      </c>
      <c r="B1328" s="46" t="str">
        <f>IFERROR(IF(A1328="","",A1328&amp;COUNTIF(A$2:A1328,A1328)),"")</f>
        <v>洋書62</v>
      </c>
      <c r="C1328" s="51" t="s">
        <v>2955</v>
      </c>
      <c r="D1328" s="52">
        <v>1327</v>
      </c>
      <c r="E1328" s="51" t="s">
        <v>83</v>
      </c>
      <c r="F1328" s="51" t="s">
        <v>60</v>
      </c>
      <c r="G1328" s="51" t="s">
        <v>84</v>
      </c>
      <c r="H1328" s="51" t="s">
        <v>2933</v>
      </c>
      <c r="K1328" s="51" t="s">
        <v>6807</v>
      </c>
      <c r="L1328" s="51" t="s">
        <v>2935</v>
      </c>
      <c r="M1328" s="51" t="s">
        <v>2936</v>
      </c>
      <c r="N1328" s="51" t="s">
        <v>6808</v>
      </c>
      <c r="O1328" s="51" t="s">
        <v>6809</v>
      </c>
      <c r="P1328" s="51" t="s">
        <v>6810</v>
      </c>
      <c r="Q1328" s="52">
        <v>19800</v>
      </c>
      <c r="R1328" s="52">
        <v>21780</v>
      </c>
      <c r="S1328" s="51" t="s">
        <v>6811</v>
      </c>
      <c r="T1328" s="51" t="s">
        <v>3220</v>
      </c>
      <c r="U1328" s="51" t="s">
        <v>6812</v>
      </c>
      <c r="Y1328" s="49">
        <v>1327</v>
      </c>
    </row>
    <row r="1329" spans="1:25" x14ac:dyDescent="0.4">
      <c r="A1329" s="46" t="str">
        <f>VLOOKUP(F1329,M!$A$3:$B$32,2)</f>
        <v>洋書</v>
      </c>
      <c r="B1329" s="46" t="str">
        <f>IFERROR(IF(A1329="","",A1329&amp;COUNTIF(A$2:A1329,A1329)),"")</f>
        <v>洋書63</v>
      </c>
      <c r="C1329" s="51" t="s">
        <v>2955</v>
      </c>
      <c r="D1329" s="52">
        <v>1328</v>
      </c>
      <c r="E1329" s="51" t="s">
        <v>83</v>
      </c>
      <c r="F1329" s="51" t="s">
        <v>60</v>
      </c>
      <c r="G1329" s="51" t="s">
        <v>84</v>
      </c>
      <c r="H1329" s="51" t="s">
        <v>2933</v>
      </c>
      <c r="K1329" s="51" t="s">
        <v>6813</v>
      </c>
      <c r="L1329" s="51" t="s">
        <v>2935</v>
      </c>
      <c r="M1329" s="51" t="s">
        <v>2936</v>
      </c>
      <c r="N1329" s="51" t="s">
        <v>6794</v>
      </c>
      <c r="O1329" s="51" t="s">
        <v>6814</v>
      </c>
      <c r="P1329" s="51" t="s">
        <v>6815</v>
      </c>
      <c r="Q1329" s="52">
        <v>205000</v>
      </c>
      <c r="R1329" s="52">
        <v>225500</v>
      </c>
      <c r="S1329" s="51" t="s">
        <v>6816</v>
      </c>
      <c r="T1329" s="51" t="s">
        <v>3211</v>
      </c>
      <c r="U1329" s="51" t="s">
        <v>6817</v>
      </c>
      <c r="Y1329" s="49">
        <v>1328</v>
      </c>
    </row>
    <row r="1330" spans="1:25" x14ac:dyDescent="0.4">
      <c r="A1330" s="46" t="str">
        <f>VLOOKUP(F1330,M!$A$3:$B$32,2)</f>
        <v>洋書</v>
      </c>
      <c r="B1330" s="46" t="str">
        <f>IFERROR(IF(A1330="","",A1330&amp;COUNTIF(A$2:A1330,A1330)),"")</f>
        <v>洋書64</v>
      </c>
      <c r="C1330" s="51" t="s">
        <v>2955</v>
      </c>
      <c r="D1330" s="52">
        <v>1329</v>
      </c>
      <c r="E1330" s="51" t="s">
        <v>83</v>
      </c>
      <c r="F1330" s="51" t="s">
        <v>60</v>
      </c>
      <c r="G1330" s="51" t="s">
        <v>84</v>
      </c>
      <c r="H1330" s="51" t="s">
        <v>2933</v>
      </c>
      <c r="K1330" s="51" t="s">
        <v>6818</v>
      </c>
      <c r="L1330" s="51" t="s">
        <v>2935</v>
      </c>
      <c r="M1330" s="51" t="s">
        <v>2936</v>
      </c>
      <c r="N1330" s="51" t="s">
        <v>2937</v>
      </c>
      <c r="O1330" s="51" t="s">
        <v>6819</v>
      </c>
      <c r="P1330" s="51" t="s">
        <v>6820</v>
      </c>
      <c r="Q1330" s="52">
        <v>10780</v>
      </c>
      <c r="R1330" s="52">
        <v>11858</v>
      </c>
      <c r="S1330" s="51" t="s">
        <v>6821</v>
      </c>
      <c r="T1330" s="51" t="s">
        <v>3664</v>
      </c>
      <c r="U1330" s="51" t="s">
        <v>2968</v>
      </c>
      <c r="Y1330" s="49">
        <v>1329</v>
      </c>
    </row>
    <row r="1331" spans="1:25" x14ac:dyDescent="0.4">
      <c r="A1331" s="46" t="str">
        <f>VLOOKUP(F1331,M!$A$3:$B$32,2)</f>
        <v>洋書</v>
      </c>
      <c r="B1331" s="46" t="str">
        <f>IFERROR(IF(A1331="","",A1331&amp;COUNTIF(A$2:A1331,A1331)),"")</f>
        <v>洋書65</v>
      </c>
      <c r="C1331" s="51" t="s">
        <v>2955</v>
      </c>
      <c r="D1331" s="52">
        <v>1330</v>
      </c>
      <c r="F1331" s="51" t="s">
        <v>60</v>
      </c>
      <c r="G1331" s="51" t="s">
        <v>2934</v>
      </c>
      <c r="H1331" s="51" t="s">
        <v>2933</v>
      </c>
      <c r="K1331" s="51" t="s">
        <v>6822</v>
      </c>
      <c r="L1331" s="51" t="s">
        <v>2935</v>
      </c>
      <c r="M1331" s="51" t="s">
        <v>2936</v>
      </c>
      <c r="N1331" s="51" t="s">
        <v>2938</v>
      </c>
      <c r="O1331" s="51" t="s">
        <v>6823</v>
      </c>
      <c r="P1331" s="51" t="s">
        <v>6824</v>
      </c>
      <c r="Q1331" s="52">
        <v>19800</v>
      </c>
      <c r="R1331" s="52">
        <v>21780</v>
      </c>
      <c r="S1331" s="51" t="s">
        <v>6825</v>
      </c>
      <c r="T1331" s="51" t="s">
        <v>472</v>
      </c>
      <c r="U1331" s="51" t="s">
        <v>6693</v>
      </c>
      <c r="Y1331" s="49">
        <v>1330</v>
      </c>
    </row>
    <row r="1332" spans="1:25" x14ac:dyDescent="0.4">
      <c r="A1332" s="46" t="str">
        <f>VLOOKUP(F1332,M!$A$3:$B$32,2)</f>
        <v>洋書</v>
      </c>
      <c r="B1332" s="46" t="str">
        <f>IFERROR(IF(A1332="","",A1332&amp;COUNTIF(A$2:A1332,A1332)),"")</f>
        <v>洋書66</v>
      </c>
      <c r="C1332" s="51" t="s">
        <v>2955</v>
      </c>
      <c r="D1332" s="52">
        <v>1331</v>
      </c>
      <c r="E1332" s="51" t="s">
        <v>83</v>
      </c>
      <c r="F1332" s="51" t="s">
        <v>60</v>
      </c>
      <c r="G1332" s="51" t="s">
        <v>84</v>
      </c>
      <c r="H1332" s="51" t="s">
        <v>2933</v>
      </c>
      <c r="K1332" s="51" t="s">
        <v>6826</v>
      </c>
      <c r="L1332" s="51" t="s">
        <v>2935</v>
      </c>
      <c r="M1332" s="51" t="s">
        <v>2936</v>
      </c>
      <c r="N1332" s="51" t="s">
        <v>2937</v>
      </c>
      <c r="O1332" s="51" t="s">
        <v>6827</v>
      </c>
      <c r="P1332" s="51" t="s">
        <v>6828</v>
      </c>
      <c r="Q1332" s="52">
        <v>16500</v>
      </c>
      <c r="R1332" s="52">
        <v>18150</v>
      </c>
      <c r="S1332" s="51" t="s">
        <v>6829</v>
      </c>
      <c r="T1332" s="51" t="s">
        <v>3211</v>
      </c>
      <c r="U1332" s="51" t="s">
        <v>6830</v>
      </c>
      <c r="Y1332" s="49">
        <v>1331</v>
      </c>
    </row>
    <row r="1333" spans="1:25" x14ac:dyDescent="0.4">
      <c r="A1333" s="46" t="str">
        <f>VLOOKUP(F1333,M!$A$3:$B$32,2)</f>
        <v>洋書</v>
      </c>
      <c r="B1333" s="46" t="str">
        <f>IFERROR(IF(A1333="","",A1333&amp;COUNTIF(A$2:A1333,A1333)),"")</f>
        <v>洋書67</v>
      </c>
      <c r="C1333" s="51" t="s">
        <v>2955</v>
      </c>
      <c r="D1333" s="52">
        <v>1332</v>
      </c>
      <c r="E1333" s="51" t="s">
        <v>83</v>
      </c>
      <c r="F1333" s="51" t="s">
        <v>60</v>
      </c>
      <c r="G1333" s="51" t="s">
        <v>84</v>
      </c>
      <c r="H1333" s="51" t="s">
        <v>2933</v>
      </c>
      <c r="K1333" s="51" t="s">
        <v>6831</v>
      </c>
      <c r="L1333" s="51" t="s">
        <v>2935</v>
      </c>
      <c r="M1333" s="51" t="s">
        <v>2936</v>
      </c>
      <c r="N1333" s="51" t="s">
        <v>2939</v>
      </c>
      <c r="O1333" s="51" t="s">
        <v>6832</v>
      </c>
      <c r="P1333" s="51" t="s">
        <v>6833</v>
      </c>
      <c r="Q1333" s="52">
        <v>434500</v>
      </c>
      <c r="R1333" s="52">
        <v>477950</v>
      </c>
      <c r="S1333" s="51" t="s">
        <v>6834</v>
      </c>
      <c r="T1333" s="51" t="s">
        <v>3288</v>
      </c>
      <c r="U1333" s="51" t="s">
        <v>6835</v>
      </c>
      <c r="Y1333" s="49">
        <v>1332</v>
      </c>
    </row>
    <row r="1334" spans="1:25" x14ac:dyDescent="0.4">
      <c r="A1334" s="46" t="str">
        <f>VLOOKUP(F1334,M!$A$3:$B$32,2)</f>
        <v>洋書</v>
      </c>
      <c r="B1334" s="46" t="str">
        <f>IFERROR(IF(A1334="","",A1334&amp;COUNTIF(A$2:A1334,A1334)),"")</f>
        <v>洋書68</v>
      </c>
      <c r="C1334" s="51" t="s">
        <v>2955</v>
      </c>
      <c r="D1334" s="52">
        <v>1333</v>
      </c>
      <c r="E1334" s="51" t="s">
        <v>83</v>
      </c>
      <c r="F1334" s="51" t="s">
        <v>60</v>
      </c>
      <c r="G1334" s="51" t="s">
        <v>84</v>
      </c>
      <c r="H1334" s="51" t="s">
        <v>2933</v>
      </c>
      <c r="K1334" s="51" t="s">
        <v>6836</v>
      </c>
      <c r="L1334" s="51" t="s">
        <v>2935</v>
      </c>
      <c r="M1334" s="51" t="s">
        <v>2936</v>
      </c>
      <c r="N1334" s="51" t="s">
        <v>2938</v>
      </c>
      <c r="O1334" s="51" t="s">
        <v>6837</v>
      </c>
      <c r="P1334" s="51" t="s">
        <v>6838</v>
      </c>
      <c r="Q1334" s="52">
        <v>34100</v>
      </c>
      <c r="R1334" s="52">
        <v>37510</v>
      </c>
      <c r="S1334" s="51" t="s">
        <v>6839</v>
      </c>
      <c r="T1334" s="51" t="s">
        <v>3211</v>
      </c>
      <c r="U1334" s="51" t="s">
        <v>6840</v>
      </c>
      <c r="Y1334" s="49">
        <v>1333</v>
      </c>
    </row>
    <row r="1335" spans="1:25" x14ac:dyDescent="0.4">
      <c r="A1335" s="46" t="str">
        <f>VLOOKUP(F1335,M!$A$3:$B$32,2)</f>
        <v>洋書</v>
      </c>
      <c r="B1335" s="46" t="str">
        <f>IFERROR(IF(A1335="","",A1335&amp;COUNTIF(A$2:A1335,A1335)),"")</f>
        <v>洋書69</v>
      </c>
      <c r="C1335" s="51" t="s">
        <v>2955</v>
      </c>
      <c r="D1335" s="52">
        <v>1334</v>
      </c>
      <c r="E1335" s="51" t="s">
        <v>83</v>
      </c>
      <c r="F1335" s="51" t="s">
        <v>60</v>
      </c>
      <c r="G1335" s="51" t="s">
        <v>84</v>
      </c>
      <c r="H1335" s="51" t="s">
        <v>2933</v>
      </c>
      <c r="K1335" s="51" t="s">
        <v>6841</v>
      </c>
      <c r="L1335" s="51" t="s">
        <v>2935</v>
      </c>
      <c r="M1335" s="51" t="s">
        <v>2936</v>
      </c>
      <c r="N1335" s="51" t="s">
        <v>2939</v>
      </c>
      <c r="O1335" s="51" t="s">
        <v>6842</v>
      </c>
      <c r="P1335" s="51" t="s">
        <v>6843</v>
      </c>
      <c r="Q1335" s="52">
        <v>1072500</v>
      </c>
      <c r="R1335" s="52">
        <v>1179750</v>
      </c>
      <c r="S1335" s="51" t="s">
        <v>6844</v>
      </c>
      <c r="T1335" s="51" t="s">
        <v>3220</v>
      </c>
      <c r="U1335" s="51" t="s">
        <v>6845</v>
      </c>
      <c r="Y1335" s="49">
        <v>1334</v>
      </c>
    </row>
    <row r="1336" spans="1:25" x14ac:dyDescent="0.4">
      <c r="A1336" s="46" t="str">
        <f>VLOOKUP(F1336,M!$A$3:$B$32,2)</f>
        <v>洋書</v>
      </c>
      <c r="B1336" s="46" t="str">
        <f>IFERROR(IF(A1336="","",A1336&amp;COUNTIF(A$2:A1336,A1336)),"")</f>
        <v>洋書70</v>
      </c>
      <c r="C1336" s="51" t="s">
        <v>2955</v>
      </c>
      <c r="D1336" s="52">
        <v>1335</v>
      </c>
      <c r="E1336" s="51" t="s">
        <v>83</v>
      </c>
      <c r="F1336" s="51" t="s">
        <v>60</v>
      </c>
      <c r="G1336" s="51" t="s">
        <v>84</v>
      </c>
      <c r="H1336" s="51" t="s">
        <v>2933</v>
      </c>
      <c r="K1336" s="51" t="s">
        <v>6846</v>
      </c>
      <c r="L1336" s="51" t="s">
        <v>2935</v>
      </c>
      <c r="M1336" s="51" t="s">
        <v>2936</v>
      </c>
      <c r="N1336" s="51" t="s">
        <v>6530</v>
      </c>
      <c r="O1336" s="51" t="s">
        <v>6847</v>
      </c>
      <c r="P1336" s="51" t="s">
        <v>6848</v>
      </c>
      <c r="Q1336" s="52">
        <v>13200</v>
      </c>
      <c r="R1336" s="52">
        <v>14520</v>
      </c>
      <c r="S1336" s="51" t="s">
        <v>6849</v>
      </c>
      <c r="T1336" s="51" t="s">
        <v>3266</v>
      </c>
      <c r="U1336" s="51" t="s">
        <v>6850</v>
      </c>
      <c r="Y1336" s="49">
        <v>1335</v>
      </c>
    </row>
    <row r="1337" spans="1:25" x14ac:dyDescent="0.4">
      <c r="A1337" s="46" t="str">
        <f>VLOOKUP(F1337,M!$A$3:$B$32,2)</f>
        <v>洋書</v>
      </c>
      <c r="B1337" s="46" t="str">
        <f>IFERROR(IF(A1337="","",A1337&amp;COUNTIF(A$2:A1337,A1337)),"")</f>
        <v>洋書71</v>
      </c>
      <c r="C1337" s="51" t="s">
        <v>2955</v>
      </c>
      <c r="D1337" s="52">
        <v>1336</v>
      </c>
      <c r="E1337" s="51" t="s">
        <v>83</v>
      </c>
      <c r="F1337" s="51" t="s">
        <v>60</v>
      </c>
      <c r="G1337" s="51" t="s">
        <v>84</v>
      </c>
      <c r="H1337" s="51" t="s">
        <v>2933</v>
      </c>
      <c r="K1337" s="51" t="s">
        <v>6851</v>
      </c>
      <c r="L1337" s="51" t="s">
        <v>2935</v>
      </c>
      <c r="M1337" s="51" t="s">
        <v>2936</v>
      </c>
      <c r="N1337" s="51" t="s">
        <v>2937</v>
      </c>
      <c r="O1337" s="51" t="s">
        <v>6852</v>
      </c>
      <c r="P1337" s="51" t="s">
        <v>6853</v>
      </c>
      <c r="Q1337" s="52">
        <v>13750</v>
      </c>
      <c r="R1337" s="52">
        <v>15125</v>
      </c>
      <c r="S1337" s="51" t="s">
        <v>6854</v>
      </c>
      <c r="T1337" s="51" t="s">
        <v>3093</v>
      </c>
      <c r="U1337" s="51" t="s">
        <v>6855</v>
      </c>
      <c r="Y1337" s="49">
        <v>1336</v>
      </c>
    </row>
    <row r="1338" spans="1:25" x14ac:dyDescent="0.4">
      <c r="A1338" s="46" t="str">
        <f>VLOOKUP(F1338,M!$A$3:$B$32,2)</f>
        <v>洋書</v>
      </c>
      <c r="B1338" s="46" t="str">
        <f>IFERROR(IF(A1338="","",A1338&amp;COUNTIF(A$2:A1338,A1338)),"")</f>
        <v>洋書72</v>
      </c>
      <c r="C1338" s="51" t="s">
        <v>2955</v>
      </c>
      <c r="D1338" s="52">
        <v>1337</v>
      </c>
      <c r="E1338" s="51" t="s">
        <v>83</v>
      </c>
      <c r="F1338" s="51" t="s">
        <v>60</v>
      </c>
      <c r="G1338" s="51" t="s">
        <v>84</v>
      </c>
      <c r="H1338" s="51" t="s">
        <v>2933</v>
      </c>
      <c r="K1338" s="51" t="s">
        <v>6856</v>
      </c>
      <c r="L1338" s="51" t="s">
        <v>2935</v>
      </c>
      <c r="M1338" s="51" t="s">
        <v>2936</v>
      </c>
      <c r="N1338" s="51" t="s">
        <v>2937</v>
      </c>
      <c r="O1338" s="51" t="s">
        <v>6857</v>
      </c>
      <c r="P1338" s="51" t="s">
        <v>6858</v>
      </c>
      <c r="Q1338" s="52">
        <v>9900</v>
      </c>
      <c r="R1338" s="52">
        <v>10890</v>
      </c>
      <c r="S1338" s="51" t="s">
        <v>6859</v>
      </c>
      <c r="T1338" s="51" t="s">
        <v>3211</v>
      </c>
      <c r="U1338" s="51" t="s">
        <v>6860</v>
      </c>
      <c r="Y1338" s="49">
        <v>1337</v>
      </c>
    </row>
    <row r="1339" spans="1:25" x14ac:dyDescent="0.4">
      <c r="A1339" s="46" t="str">
        <f>VLOOKUP(F1339,M!$A$3:$B$32,2)</f>
        <v>洋書</v>
      </c>
      <c r="B1339" s="46" t="str">
        <f>IFERROR(IF(A1339="","",A1339&amp;COUNTIF(A$2:A1339,A1339)),"")</f>
        <v>洋書73</v>
      </c>
      <c r="C1339" s="51" t="s">
        <v>2955</v>
      </c>
      <c r="D1339" s="52">
        <v>1338</v>
      </c>
      <c r="E1339" s="51" t="s">
        <v>83</v>
      </c>
      <c r="F1339" s="51" t="s">
        <v>60</v>
      </c>
      <c r="G1339" s="51" t="s">
        <v>84</v>
      </c>
      <c r="H1339" s="51" t="s">
        <v>2933</v>
      </c>
      <c r="K1339" s="51" t="s">
        <v>6861</v>
      </c>
      <c r="L1339" s="51" t="s">
        <v>2935</v>
      </c>
      <c r="M1339" s="51" t="s">
        <v>2936</v>
      </c>
      <c r="N1339" s="51" t="s">
        <v>2937</v>
      </c>
      <c r="O1339" s="51" t="s">
        <v>6862</v>
      </c>
      <c r="P1339" s="51" t="s">
        <v>6863</v>
      </c>
      <c r="Q1339" s="52">
        <v>13750</v>
      </c>
      <c r="R1339" s="52">
        <v>15125</v>
      </c>
      <c r="S1339" s="51" t="s">
        <v>6864</v>
      </c>
      <c r="T1339" s="51" t="s">
        <v>3215</v>
      </c>
      <c r="U1339" s="51" t="s">
        <v>6865</v>
      </c>
      <c r="Y1339" s="49">
        <v>1338</v>
      </c>
    </row>
    <row r="1340" spans="1:25" x14ac:dyDescent="0.4">
      <c r="A1340" s="46" t="str">
        <f>VLOOKUP(F1340,M!$A$3:$B$32,2)</f>
        <v>洋書</v>
      </c>
      <c r="B1340" s="46" t="str">
        <f>IFERROR(IF(A1340="","",A1340&amp;COUNTIF(A$2:A1340,A1340)),"")</f>
        <v>洋書74</v>
      </c>
      <c r="C1340" s="51" t="s">
        <v>2955</v>
      </c>
      <c r="D1340" s="52">
        <v>1339</v>
      </c>
      <c r="E1340" s="51" t="s">
        <v>83</v>
      </c>
      <c r="F1340" s="51" t="s">
        <v>60</v>
      </c>
      <c r="G1340" s="51" t="s">
        <v>84</v>
      </c>
      <c r="H1340" s="51" t="s">
        <v>2933</v>
      </c>
      <c r="K1340" s="51" t="s">
        <v>6866</v>
      </c>
      <c r="L1340" s="51" t="s">
        <v>2935</v>
      </c>
      <c r="M1340" s="51" t="s">
        <v>2936</v>
      </c>
      <c r="N1340" s="51" t="s">
        <v>6755</v>
      </c>
      <c r="O1340" s="51" t="s">
        <v>6867</v>
      </c>
      <c r="P1340" s="51" t="s">
        <v>6868</v>
      </c>
      <c r="Q1340" s="52">
        <v>327800</v>
      </c>
      <c r="R1340" s="52">
        <v>360580</v>
      </c>
      <c r="S1340" s="51" t="s">
        <v>6869</v>
      </c>
      <c r="T1340" s="51" t="s">
        <v>3093</v>
      </c>
      <c r="U1340" s="51" t="s">
        <v>6870</v>
      </c>
      <c r="Y1340" s="49">
        <v>1339</v>
      </c>
    </row>
    <row r="1341" spans="1:25" x14ac:dyDescent="0.4">
      <c r="A1341" s="46" t="str">
        <f>VLOOKUP(F1341,M!$A$3:$B$32,2)</f>
        <v>洋書</v>
      </c>
      <c r="B1341" s="46" t="str">
        <f>IFERROR(IF(A1341="","",A1341&amp;COUNTIF(A$2:A1341,A1341)),"")</f>
        <v>洋書75</v>
      </c>
      <c r="C1341" s="51" t="s">
        <v>2955</v>
      </c>
      <c r="D1341" s="52">
        <v>1340</v>
      </c>
      <c r="E1341" s="51" t="s">
        <v>83</v>
      </c>
      <c r="F1341" s="51" t="s">
        <v>60</v>
      </c>
      <c r="G1341" s="51" t="s">
        <v>84</v>
      </c>
      <c r="H1341" s="51" t="s">
        <v>2933</v>
      </c>
      <c r="K1341" s="51" t="s">
        <v>6871</v>
      </c>
      <c r="L1341" s="51" t="s">
        <v>2935</v>
      </c>
      <c r="M1341" s="51" t="s">
        <v>2936</v>
      </c>
      <c r="N1341" s="51" t="s">
        <v>2937</v>
      </c>
      <c r="O1341" s="51" t="s">
        <v>6872</v>
      </c>
      <c r="P1341" s="51" t="s">
        <v>6873</v>
      </c>
      <c r="Q1341" s="52">
        <v>13750</v>
      </c>
      <c r="R1341" s="52">
        <v>15125</v>
      </c>
      <c r="S1341" s="51" t="s">
        <v>6874</v>
      </c>
      <c r="T1341" s="51" t="s">
        <v>3664</v>
      </c>
      <c r="U1341" s="51" t="s">
        <v>6875</v>
      </c>
      <c r="Y1341" s="49">
        <v>1340</v>
      </c>
    </row>
    <row r="1342" spans="1:25" x14ac:dyDescent="0.4">
      <c r="A1342" s="46" t="str">
        <f>VLOOKUP(F1342,M!$A$3:$B$32,2)</f>
        <v>洋書</v>
      </c>
      <c r="B1342" s="46" t="str">
        <f>IFERROR(IF(A1342="","",A1342&amp;COUNTIF(A$2:A1342,A1342)),"")</f>
        <v>洋書76</v>
      </c>
      <c r="C1342" s="51" t="s">
        <v>2963</v>
      </c>
      <c r="D1342" s="52">
        <v>1341</v>
      </c>
      <c r="F1342" s="51" t="s">
        <v>60</v>
      </c>
      <c r="G1342" s="51" t="s">
        <v>2934</v>
      </c>
      <c r="H1342" s="51" t="s">
        <v>2933</v>
      </c>
      <c r="K1342" s="51" t="s">
        <v>6876</v>
      </c>
      <c r="L1342" s="51" t="s">
        <v>2935</v>
      </c>
      <c r="M1342" s="51" t="s">
        <v>2936</v>
      </c>
      <c r="N1342" s="51" t="s">
        <v>2937</v>
      </c>
      <c r="O1342" s="51" t="s">
        <v>6877</v>
      </c>
      <c r="P1342" s="51" t="s">
        <v>6878</v>
      </c>
      <c r="Q1342" s="52">
        <v>23650</v>
      </c>
      <c r="R1342" s="52">
        <v>26015</v>
      </c>
      <c r="S1342" s="51" t="s">
        <v>6879</v>
      </c>
      <c r="T1342" s="51" t="s">
        <v>5392</v>
      </c>
      <c r="U1342" s="51" t="s">
        <v>2962</v>
      </c>
      <c r="Y1342" s="49">
        <v>1341</v>
      </c>
    </row>
    <row r="1343" spans="1:25" x14ac:dyDescent="0.4">
      <c r="A1343" s="46" t="str">
        <f>VLOOKUP(F1343,M!$A$3:$B$32,2)</f>
        <v>洋書</v>
      </c>
      <c r="B1343" s="46" t="str">
        <f>IFERROR(IF(A1343="","",A1343&amp;COUNTIF(A$2:A1343,A1343)),"")</f>
        <v>洋書77</v>
      </c>
      <c r="C1343" s="51" t="s">
        <v>2963</v>
      </c>
      <c r="D1343" s="52">
        <v>1342</v>
      </c>
      <c r="E1343" s="51" t="s">
        <v>83</v>
      </c>
      <c r="F1343" s="51" t="s">
        <v>60</v>
      </c>
      <c r="G1343" s="51" t="s">
        <v>84</v>
      </c>
      <c r="H1343" s="51" t="s">
        <v>2933</v>
      </c>
      <c r="K1343" s="51" t="s">
        <v>6880</v>
      </c>
      <c r="L1343" s="51" t="s">
        <v>2935</v>
      </c>
      <c r="M1343" s="51" t="s">
        <v>2936</v>
      </c>
      <c r="N1343" s="51" t="s">
        <v>6881</v>
      </c>
      <c r="O1343" s="51" t="s">
        <v>6882</v>
      </c>
      <c r="P1343" s="51" t="s">
        <v>6883</v>
      </c>
      <c r="Q1343" s="52">
        <v>9350</v>
      </c>
      <c r="R1343" s="52">
        <v>10285</v>
      </c>
      <c r="S1343" s="51" t="s">
        <v>6884</v>
      </c>
      <c r="T1343" s="51" t="s">
        <v>3220</v>
      </c>
      <c r="U1343" s="51" t="s">
        <v>6885</v>
      </c>
      <c r="Y1343" s="49">
        <v>1342</v>
      </c>
    </row>
    <row r="1344" spans="1:25" x14ac:dyDescent="0.4">
      <c r="A1344" s="46" t="str">
        <f>VLOOKUP(F1344,M!$A$3:$B$32,2)</f>
        <v>洋書</v>
      </c>
      <c r="B1344" s="46" t="str">
        <f>IFERROR(IF(A1344="","",A1344&amp;COUNTIF(A$2:A1344,A1344)),"")</f>
        <v>洋書78</v>
      </c>
      <c r="C1344" s="51" t="s">
        <v>2963</v>
      </c>
      <c r="D1344" s="52">
        <v>1343</v>
      </c>
      <c r="E1344" s="51" t="s">
        <v>83</v>
      </c>
      <c r="F1344" s="51" t="s">
        <v>60</v>
      </c>
      <c r="G1344" s="51" t="s">
        <v>84</v>
      </c>
      <c r="H1344" s="51" t="s">
        <v>2933</v>
      </c>
      <c r="K1344" s="51" t="s">
        <v>6886</v>
      </c>
      <c r="L1344" s="51" t="s">
        <v>2935</v>
      </c>
      <c r="M1344" s="51" t="s">
        <v>2936</v>
      </c>
      <c r="N1344" s="51" t="s">
        <v>2970</v>
      </c>
      <c r="O1344" s="51" t="s">
        <v>6887</v>
      </c>
      <c r="P1344" s="51" t="s">
        <v>6888</v>
      </c>
      <c r="Q1344" s="52">
        <v>36300</v>
      </c>
      <c r="R1344" s="52">
        <v>39930</v>
      </c>
      <c r="S1344" s="51" t="s">
        <v>6889</v>
      </c>
      <c r="T1344" s="51" t="s">
        <v>3211</v>
      </c>
      <c r="U1344" s="51" t="s">
        <v>2964</v>
      </c>
      <c r="Y1344" s="49">
        <v>1343</v>
      </c>
    </row>
    <row r="1345" spans="1:25" x14ac:dyDescent="0.4">
      <c r="A1345" s="46" t="str">
        <f>VLOOKUP(F1345,M!$A$3:$B$32,2)</f>
        <v>洋書</v>
      </c>
      <c r="B1345" s="46" t="str">
        <f>IFERROR(IF(A1345="","",A1345&amp;COUNTIF(A$2:A1345,A1345)),"")</f>
        <v>洋書79</v>
      </c>
      <c r="C1345" s="51" t="s">
        <v>2963</v>
      </c>
      <c r="D1345" s="52">
        <v>1344</v>
      </c>
      <c r="E1345" s="51" t="s">
        <v>83</v>
      </c>
      <c r="F1345" s="51" t="s">
        <v>60</v>
      </c>
      <c r="G1345" s="51" t="s">
        <v>84</v>
      </c>
      <c r="H1345" s="51" t="s">
        <v>2933</v>
      </c>
      <c r="K1345" s="51" t="s">
        <v>6890</v>
      </c>
      <c r="L1345" s="51" t="s">
        <v>2935</v>
      </c>
      <c r="M1345" s="51" t="s">
        <v>2936</v>
      </c>
      <c r="N1345" s="51" t="s">
        <v>6891</v>
      </c>
      <c r="O1345" s="51" t="s">
        <v>6892</v>
      </c>
      <c r="P1345" s="51" t="s">
        <v>6893</v>
      </c>
      <c r="Q1345" s="52">
        <v>28500</v>
      </c>
      <c r="R1345" s="52">
        <v>31350</v>
      </c>
      <c r="S1345" s="51" t="s">
        <v>6894</v>
      </c>
      <c r="T1345" s="51" t="s">
        <v>3288</v>
      </c>
      <c r="U1345" s="51" t="s">
        <v>6895</v>
      </c>
      <c r="Y1345" s="49">
        <v>1344</v>
      </c>
    </row>
    <row r="1346" spans="1:25" x14ac:dyDescent="0.4">
      <c r="A1346" s="46" t="str">
        <f>VLOOKUP(F1346,M!$A$3:$B$32,2)</f>
        <v>洋書</v>
      </c>
      <c r="B1346" s="46" t="str">
        <f>IFERROR(IF(A1346="","",A1346&amp;COUNTIF(A$2:A1346,A1346)),"")</f>
        <v>洋書80</v>
      </c>
      <c r="C1346" s="51" t="s">
        <v>2963</v>
      </c>
      <c r="D1346" s="52">
        <v>1345</v>
      </c>
      <c r="E1346" s="51" t="s">
        <v>83</v>
      </c>
      <c r="F1346" s="51" t="s">
        <v>60</v>
      </c>
      <c r="G1346" s="51" t="s">
        <v>84</v>
      </c>
      <c r="H1346" s="51" t="s">
        <v>2933</v>
      </c>
      <c r="K1346" s="51" t="s">
        <v>6896</v>
      </c>
      <c r="L1346" s="51" t="s">
        <v>2935</v>
      </c>
      <c r="M1346" s="51" t="s">
        <v>2936</v>
      </c>
      <c r="N1346" s="51" t="s">
        <v>6881</v>
      </c>
      <c r="O1346" s="51" t="s">
        <v>6897</v>
      </c>
      <c r="P1346" s="51" t="s">
        <v>6898</v>
      </c>
      <c r="Q1346" s="52">
        <v>16500</v>
      </c>
      <c r="R1346" s="52">
        <v>18150</v>
      </c>
      <c r="S1346" s="51" t="s">
        <v>6899</v>
      </c>
      <c r="T1346" s="51" t="s">
        <v>3266</v>
      </c>
      <c r="U1346" s="51" t="s">
        <v>6900</v>
      </c>
      <c r="Y1346" s="49">
        <v>1345</v>
      </c>
    </row>
    <row r="1347" spans="1:25" x14ac:dyDescent="0.4">
      <c r="A1347" s="46" t="str">
        <f>VLOOKUP(F1347,M!$A$3:$B$32,2)</f>
        <v>洋書</v>
      </c>
      <c r="B1347" s="46" t="str">
        <f>IFERROR(IF(A1347="","",A1347&amp;COUNTIF(A$2:A1347,A1347)),"")</f>
        <v>洋書81</v>
      </c>
      <c r="C1347" s="51" t="s">
        <v>2963</v>
      </c>
      <c r="D1347" s="52">
        <v>1346</v>
      </c>
      <c r="E1347" s="51" t="s">
        <v>83</v>
      </c>
      <c r="F1347" s="51" t="s">
        <v>60</v>
      </c>
      <c r="G1347" s="51" t="s">
        <v>84</v>
      </c>
      <c r="H1347" s="51" t="s">
        <v>2933</v>
      </c>
      <c r="K1347" s="51" t="s">
        <v>6901</v>
      </c>
      <c r="L1347" s="51" t="s">
        <v>2935</v>
      </c>
      <c r="M1347" s="51" t="s">
        <v>2936</v>
      </c>
      <c r="N1347" s="51" t="s">
        <v>2938</v>
      </c>
      <c r="O1347" s="51" t="s">
        <v>6902</v>
      </c>
      <c r="P1347" s="51" t="s">
        <v>6903</v>
      </c>
      <c r="Q1347" s="52">
        <v>11550</v>
      </c>
      <c r="R1347" s="52">
        <v>12705</v>
      </c>
      <c r="S1347" s="51" t="s">
        <v>6904</v>
      </c>
      <c r="T1347" s="51" t="s">
        <v>3288</v>
      </c>
      <c r="U1347" s="51" t="s">
        <v>2969</v>
      </c>
      <c r="Y1347" s="49">
        <v>1346</v>
      </c>
    </row>
    <row r="1348" spans="1:25" x14ac:dyDescent="0.4">
      <c r="A1348" s="46" t="str">
        <f>VLOOKUP(F1348,M!$A$3:$B$32,2)</f>
        <v>洋書</v>
      </c>
      <c r="B1348" s="46" t="str">
        <f>IFERROR(IF(A1348="","",A1348&amp;COUNTIF(A$2:A1348,A1348)),"")</f>
        <v>洋書82</v>
      </c>
      <c r="C1348" s="51" t="s">
        <v>2963</v>
      </c>
      <c r="D1348" s="52">
        <v>1347</v>
      </c>
      <c r="E1348" s="51" t="s">
        <v>83</v>
      </c>
      <c r="F1348" s="51" t="s">
        <v>60</v>
      </c>
      <c r="G1348" s="51" t="s">
        <v>84</v>
      </c>
      <c r="H1348" s="51" t="s">
        <v>2933</v>
      </c>
      <c r="K1348" s="51" t="s">
        <v>6905</v>
      </c>
      <c r="L1348" s="51" t="s">
        <v>2935</v>
      </c>
      <c r="M1348" s="51" t="s">
        <v>2936</v>
      </c>
      <c r="N1348" s="51" t="s">
        <v>6906</v>
      </c>
      <c r="O1348" s="51" t="s">
        <v>6907</v>
      </c>
      <c r="P1348" s="51" t="s">
        <v>6908</v>
      </c>
      <c r="Q1348" s="52">
        <v>11880</v>
      </c>
      <c r="R1348" s="52">
        <v>13068</v>
      </c>
      <c r="S1348" s="51" t="s">
        <v>6909</v>
      </c>
      <c r="T1348" s="51" t="s">
        <v>3275</v>
      </c>
      <c r="U1348" s="51" t="s">
        <v>2951</v>
      </c>
      <c r="Y1348" s="49">
        <v>1347</v>
      </c>
    </row>
    <row r="1349" spans="1:25" x14ac:dyDescent="0.4">
      <c r="A1349" s="46" t="str">
        <f>VLOOKUP(F1349,M!$A$3:$B$32,2)</f>
        <v>洋書</v>
      </c>
      <c r="B1349" s="46" t="str">
        <f>IFERROR(IF(A1349="","",A1349&amp;COUNTIF(A$2:A1349,A1349)),"")</f>
        <v>洋書83</v>
      </c>
      <c r="C1349" s="51" t="s">
        <v>2963</v>
      </c>
      <c r="D1349" s="52">
        <v>1348</v>
      </c>
      <c r="F1349" s="51" t="s">
        <v>60</v>
      </c>
      <c r="G1349" s="51" t="s">
        <v>2934</v>
      </c>
      <c r="H1349" s="51" t="s">
        <v>2933</v>
      </c>
      <c r="K1349" s="51" t="s">
        <v>2972</v>
      </c>
      <c r="L1349" s="51" t="s">
        <v>2935</v>
      </c>
      <c r="M1349" s="51" t="s">
        <v>2936</v>
      </c>
      <c r="N1349" s="51" t="s">
        <v>6530</v>
      </c>
      <c r="O1349" s="51" t="s">
        <v>2973</v>
      </c>
      <c r="P1349" s="51" t="s">
        <v>6910</v>
      </c>
      <c r="Q1349" s="52">
        <v>29700</v>
      </c>
      <c r="R1349" s="52">
        <v>32670</v>
      </c>
      <c r="S1349" s="51" t="s">
        <v>2974</v>
      </c>
      <c r="T1349" s="51" t="s">
        <v>1878</v>
      </c>
      <c r="U1349" s="51" t="s">
        <v>2950</v>
      </c>
      <c r="Y1349" s="49">
        <v>1348</v>
      </c>
    </row>
    <row r="1350" spans="1:25" x14ac:dyDescent="0.4">
      <c r="A1350" s="46" t="str">
        <f>VLOOKUP(F1350,M!$A$3:$B$32,2)</f>
        <v>洋書</v>
      </c>
      <c r="B1350" s="46" t="str">
        <f>IFERROR(IF(A1350="","",A1350&amp;COUNTIF(A$2:A1350,A1350)),"")</f>
        <v>洋書84</v>
      </c>
      <c r="C1350" s="51" t="s">
        <v>2963</v>
      </c>
      <c r="D1350" s="52">
        <v>1349</v>
      </c>
      <c r="F1350" s="51" t="s">
        <v>60</v>
      </c>
      <c r="G1350" s="51" t="s">
        <v>2934</v>
      </c>
      <c r="H1350" s="51" t="s">
        <v>2933</v>
      </c>
      <c r="K1350" s="51" t="s">
        <v>2975</v>
      </c>
      <c r="L1350" s="51" t="s">
        <v>2935</v>
      </c>
      <c r="M1350" s="51" t="s">
        <v>2936</v>
      </c>
      <c r="N1350" s="51" t="s">
        <v>6911</v>
      </c>
      <c r="O1350" s="51" t="s">
        <v>2976</v>
      </c>
      <c r="P1350" s="51" t="s">
        <v>6912</v>
      </c>
      <c r="Q1350" s="52">
        <v>40480</v>
      </c>
      <c r="R1350" s="52">
        <v>44528</v>
      </c>
      <c r="S1350" s="51" t="s">
        <v>2977</v>
      </c>
      <c r="T1350" s="51" t="s">
        <v>2217</v>
      </c>
      <c r="U1350" s="51" t="s">
        <v>2978</v>
      </c>
      <c r="Y1350" s="49">
        <v>1349</v>
      </c>
    </row>
    <row r="1351" spans="1:25" x14ac:dyDescent="0.4">
      <c r="A1351" s="46" t="str">
        <f>VLOOKUP(F1351,M!$A$3:$B$32,2)</f>
        <v>洋書</v>
      </c>
      <c r="B1351" s="46" t="str">
        <f>IFERROR(IF(A1351="","",A1351&amp;COUNTIF(A$2:A1351,A1351)),"")</f>
        <v>洋書85</v>
      </c>
      <c r="C1351" s="51" t="s">
        <v>2963</v>
      </c>
      <c r="D1351" s="52">
        <v>1350</v>
      </c>
      <c r="E1351" s="51" t="s">
        <v>83</v>
      </c>
      <c r="F1351" s="51" t="s">
        <v>60</v>
      </c>
      <c r="G1351" s="51" t="s">
        <v>84</v>
      </c>
      <c r="H1351" s="51" t="s">
        <v>2933</v>
      </c>
      <c r="K1351" s="51" t="s">
        <v>6913</v>
      </c>
      <c r="L1351" s="51" t="s">
        <v>2935</v>
      </c>
      <c r="M1351" s="51" t="s">
        <v>2936</v>
      </c>
      <c r="N1351" s="51" t="s">
        <v>6530</v>
      </c>
      <c r="O1351" s="51" t="s">
        <v>6914</v>
      </c>
      <c r="P1351" s="51" t="s">
        <v>6915</v>
      </c>
      <c r="Q1351" s="52">
        <v>12430</v>
      </c>
      <c r="R1351" s="52">
        <v>13673</v>
      </c>
      <c r="S1351" s="51" t="s">
        <v>6916</v>
      </c>
      <c r="T1351" s="51" t="s">
        <v>3215</v>
      </c>
      <c r="U1351" s="51" t="s">
        <v>2961</v>
      </c>
      <c r="Y1351" s="49">
        <v>1350</v>
      </c>
    </row>
    <row r="1352" spans="1:25" x14ac:dyDescent="0.4">
      <c r="A1352" s="46" t="str">
        <f>VLOOKUP(F1352,M!$A$3:$B$32,2)</f>
        <v>洋書</v>
      </c>
      <c r="B1352" s="46" t="str">
        <f>IFERROR(IF(A1352="","",A1352&amp;COUNTIF(A$2:A1352,A1352)),"")</f>
        <v>洋書86</v>
      </c>
      <c r="C1352" s="51" t="s">
        <v>2963</v>
      </c>
      <c r="D1352" s="52">
        <v>1351</v>
      </c>
      <c r="F1352" s="51" t="s">
        <v>60</v>
      </c>
      <c r="G1352" s="51" t="s">
        <v>2934</v>
      </c>
      <c r="H1352" s="51" t="s">
        <v>2933</v>
      </c>
      <c r="K1352" s="51" t="s">
        <v>2979</v>
      </c>
      <c r="L1352" s="51" t="s">
        <v>2935</v>
      </c>
      <c r="M1352" s="51" t="s">
        <v>2936</v>
      </c>
      <c r="N1352" s="51" t="s">
        <v>6571</v>
      </c>
      <c r="O1352" s="51" t="s">
        <v>6917</v>
      </c>
      <c r="P1352" s="51" t="s">
        <v>6918</v>
      </c>
      <c r="Q1352" s="52">
        <v>36080</v>
      </c>
      <c r="R1352" s="52">
        <v>39688</v>
      </c>
      <c r="S1352" s="51" t="s">
        <v>2980</v>
      </c>
      <c r="T1352" s="51" t="s">
        <v>1682</v>
      </c>
      <c r="U1352" s="51" t="s">
        <v>2958</v>
      </c>
      <c r="Y1352" s="49">
        <v>1351</v>
      </c>
    </row>
    <row r="1353" spans="1:25" x14ac:dyDescent="0.4">
      <c r="A1353" s="46" t="str">
        <f>VLOOKUP(F1353,M!$A$3:$B$32,2)</f>
        <v>洋書</v>
      </c>
      <c r="B1353" s="46" t="str">
        <f>IFERROR(IF(A1353="","",A1353&amp;COUNTIF(A$2:A1353,A1353)),"")</f>
        <v>洋書87</v>
      </c>
      <c r="C1353" s="51" t="s">
        <v>2963</v>
      </c>
      <c r="D1353" s="52">
        <v>1352</v>
      </c>
      <c r="F1353" s="51" t="s">
        <v>60</v>
      </c>
      <c r="G1353" s="51" t="s">
        <v>2934</v>
      </c>
      <c r="H1353" s="51" t="s">
        <v>2933</v>
      </c>
      <c r="K1353" s="51" t="s">
        <v>2986</v>
      </c>
      <c r="L1353" s="51" t="s">
        <v>2935</v>
      </c>
      <c r="M1353" s="51" t="s">
        <v>2936</v>
      </c>
      <c r="N1353" s="51" t="s">
        <v>6911</v>
      </c>
      <c r="O1353" s="51" t="s">
        <v>2987</v>
      </c>
      <c r="P1353" s="51" t="s">
        <v>6919</v>
      </c>
      <c r="Q1353" s="52">
        <v>31900</v>
      </c>
      <c r="R1353" s="52">
        <v>35090</v>
      </c>
      <c r="S1353" s="51" t="s">
        <v>6920</v>
      </c>
      <c r="T1353" s="51" t="s">
        <v>1616</v>
      </c>
      <c r="U1353" s="51" t="s">
        <v>2988</v>
      </c>
      <c r="Y1353" s="49">
        <v>1352</v>
      </c>
    </row>
    <row r="1354" spans="1:25" x14ac:dyDescent="0.4">
      <c r="A1354" s="46" t="str">
        <f>VLOOKUP(F1354,M!$A$3:$B$32,2)</f>
        <v>洋書</v>
      </c>
      <c r="B1354" s="46" t="str">
        <f>IFERROR(IF(A1354="","",A1354&amp;COUNTIF(A$2:A1354,A1354)),"")</f>
        <v>洋書88</v>
      </c>
      <c r="C1354" s="51" t="s">
        <v>2963</v>
      </c>
      <c r="D1354" s="52">
        <v>1353</v>
      </c>
      <c r="F1354" s="51" t="s">
        <v>60</v>
      </c>
      <c r="G1354" s="51" t="s">
        <v>2934</v>
      </c>
      <c r="H1354" s="51" t="s">
        <v>2933</v>
      </c>
      <c r="K1354" s="51" t="s">
        <v>2983</v>
      </c>
      <c r="L1354" s="51" t="s">
        <v>2935</v>
      </c>
      <c r="M1354" s="51" t="s">
        <v>2936</v>
      </c>
      <c r="N1354" s="51" t="s">
        <v>6530</v>
      </c>
      <c r="O1354" s="51" t="s">
        <v>2984</v>
      </c>
      <c r="P1354" s="51" t="s">
        <v>6921</v>
      </c>
      <c r="Q1354" s="52">
        <v>40700</v>
      </c>
      <c r="R1354" s="52">
        <v>44770</v>
      </c>
      <c r="S1354" s="51" t="s">
        <v>6922</v>
      </c>
      <c r="T1354" s="51" t="s">
        <v>1533</v>
      </c>
      <c r="U1354" s="51" t="s">
        <v>2985</v>
      </c>
      <c r="Y1354" s="49">
        <v>1353</v>
      </c>
    </row>
    <row r="1355" spans="1:25" x14ac:dyDescent="0.4">
      <c r="A1355" s="46" t="str">
        <f>VLOOKUP(F1355,M!$A$3:$B$32,2)</f>
        <v>洋書</v>
      </c>
      <c r="B1355" s="46" t="str">
        <f>IFERROR(IF(A1355="","",A1355&amp;COUNTIF(A$2:A1355,A1355)),"")</f>
        <v>洋書89</v>
      </c>
      <c r="C1355" s="51" t="s">
        <v>2963</v>
      </c>
      <c r="D1355" s="52">
        <v>1354</v>
      </c>
      <c r="F1355" s="51" t="s">
        <v>60</v>
      </c>
      <c r="G1355" s="51" t="s">
        <v>2934</v>
      </c>
      <c r="H1355" s="51" t="s">
        <v>2933</v>
      </c>
      <c r="K1355" s="51" t="s">
        <v>6923</v>
      </c>
      <c r="L1355" s="51" t="s">
        <v>2935</v>
      </c>
      <c r="M1355" s="51" t="s">
        <v>2936</v>
      </c>
      <c r="N1355" s="51" t="s">
        <v>2939</v>
      </c>
      <c r="O1355" s="51" t="s">
        <v>6924</v>
      </c>
      <c r="P1355" s="51" t="s">
        <v>6925</v>
      </c>
      <c r="Q1355" s="52">
        <v>434500</v>
      </c>
      <c r="R1355" s="52">
        <v>477950</v>
      </c>
      <c r="S1355" s="51" t="s">
        <v>6926</v>
      </c>
      <c r="T1355" s="51" t="s">
        <v>205</v>
      </c>
      <c r="U1355" s="51" t="s">
        <v>6927</v>
      </c>
      <c r="Y1355" s="49">
        <v>1354</v>
      </c>
    </row>
    <row r="1356" spans="1:25" x14ac:dyDescent="0.4">
      <c r="A1356" s="46" t="str">
        <f>VLOOKUP(F1356,M!$A$3:$B$32,2)</f>
        <v>洋書</v>
      </c>
      <c r="B1356" s="46" t="str">
        <f>IFERROR(IF(A1356="","",A1356&amp;COUNTIF(A$2:A1356,A1356)),"")</f>
        <v>洋書90</v>
      </c>
      <c r="C1356" s="51" t="s">
        <v>2963</v>
      </c>
      <c r="D1356" s="52">
        <v>1355</v>
      </c>
      <c r="F1356" s="51" t="s">
        <v>60</v>
      </c>
      <c r="G1356" s="51" t="s">
        <v>2934</v>
      </c>
      <c r="H1356" s="51" t="s">
        <v>2933</v>
      </c>
      <c r="K1356" s="51" t="s">
        <v>2994</v>
      </c>
      <c r="L1356" s="51" t="s">
        <v>2935</v>
      </c>
      <c r="M1356" s="51" t="s">
        <v>2936</v>
      </c>
      <c r="N1356" s="51" t="s">
        <v>6906</v>
      </c>
      <c r="O1356" s="51" t="s">
        <v>2995</v>
      </c>
      <c r="P1356" s="51" t="s">
        <v>6928</v>
      </c>
      <c r="Q1356" s="52">
        <v>14080</v>
      </c>
      <c r="R1356" s="52">
        <v>15488</v>
      </c>
      <c r="S1356" s="51" t="s">
        <v>2996</v>
      </c>
      <c r="T1356" s="51" t="s">
        <v>273</v>
      </c>
      <c r="U1356" s="51" t="s">
        <v>2997</v>
      </c>
      <c r="Y1356" s="49">
        <v>1355</v>
      </c>
    </row>
    <row r="1357" spans="1:25" x14ac:dyDescent="0.4">
      <c r="A1357" s="46" t="str">
        <f>VLOOKUP(F1357,M!$A$3:$B$32,2)</f>
        <v>洋書</v>
      </c>
      <c r="B1357" s="46" t="str">
        <f>IFERROR(IF(A1357="","",A1357&amp;COUNTIF(A$2:A1357,A1357)),"")</f>
        <v>洋書91</v>
      </c>
      <c r="C1357" s="51" t="s">
        <v>2963</v>
      </c>
      <c r="D1357" s="52">
        <v>1356</v>
      </c>
      <c r="F1357" s="51" t="s">
        <v>60</v>
      </c>
      <c r="G1357" s="51" t="s">
        <v>2934</v>
      </c>
      <c r="H1357" s="51" t="s">
        <v>2933</v>
      </c>
      <c r="K1357" s="51" t="s">
        <v>2998</v>
      </c>
      <c r="L1357" s="51" t="s">
        <v>2935</v>
      </c>
      <c r="M1357" s="51" t="s">
        <v>2936</v>
      </c>
      <c r="N1357" s="51" t="s">
        <v>6906</v>
      </c>
      <c r="O1357" s="51" t="s">
        <v>2999</v>
      </c>
      <c r="P1357" s="51" t="s">
        <v>3000</v>
      </c>
      <c r="Q1357" s="52">
        <v>9900</v>
      </c>
      <c r="R1357" s="52">
        <v>10890</v>
      </c>
      <c r="S1357" s="51" t="s">
        <v>3001</v>
      </c>
      <c r="T1357" s="51" t="s">
        <v>273</v>
      </c>
      <c r="U1357" s="51" t="s">
        <v>2956</v>
      </c>
      <c r="Y1357" s="49">
        <v>1356</v>
      </c>
    </row>
    <row r="1358" spans="1:25" x14ac:dyDescent="0.4">
      <c r="A1358" s="46" t="str">
        <f>VLOOKUP(F1358,M!$A$3:$B$32,2)</f>
        <v>洋書</v>
      </c>
      <c r="B1358" s="46" t="str">
        <f>IFERROR(IF(A1358="","",A1358&amp;COUNTIF(A$2:A1358,A1358)),"")</f>
        <v>洋書92</v>
      </c>
      <c r="C1358" s="51" t="s">
        <v>2965</v>
      </c>
      <c r="D1358" s="52">
        <v>1357</v>
      </c>
      <c r="E1358" s="51" t="s">
        <v>83</v>
      </c>
      <c r="F1358" s="51" t="s">
        <v>60</v>
      </c>
      <c r="G1358" s="51" t="s">
        <v>84</v>
      </c>
      <c r="H1358" s="51" t="s">
        <v>2933</v>
      </c>
      <c r="K1358" s="51" t="s">
        <v>6929</v>
      </c>
      <c r="L1358" s="51" t="s">
        <v>2935</v>
      </c>
      <c r="M1358" s="51" t="s">
        <v>2936</v>
      </c>
      <c r="N1358" s="51" t="s">
        <v>3007</v>
      </c>
      <c r="O1358" s="51" t="s">
        <v>6930</v>
      </c>
      <c r="P1358" s="51" t="s">
        <v>6931</v>
      </c>
      <c r="Q1358" s="52">
        <v>9020</v>
      </c>
      <c r="R1358" s="52">
        <v>9922</v>
      </c>
      <c r="S1358" s="51" t="s">
        <v>6932</v>
      </c>
      <c r="T1358" s="51" t="s">
        <v>3266</v>
      </c>
      <c r="U1358" s="51" t="s">
        <v>6933</v>
      </c>
      <c r="Y1358" s="49">
        <v>1357</v>
      </c>
    </row>
    <row r="1359" spans="1:25" x14ac:dyDescent="0.4">
      <c r="A1359" s="46" t="str">
        <f>VLOOKUP(F1359,M!$A$3:$B$32,2)</f>
        <v>洋書</v>
      </c>
      <c r="B1359" s="46" t="str">
        <f>IFERROR(IF(A1359="","",A1359&amp;COUNTIF(A$2:A1359,A1359)),"")</f>
        <v>洋書93</v>
      </c>
      <c r="C1359" s="51" t="s">
        <v>2965</v>
      </c>
      <c r="D1359" s="52">
        <v>1358</v>
      </c>
      <c r="F1359" s="51" t="s">
        <v>60</v>
      </c>
      <c r="G1359" s="51" t="s">
        <v>2934</v>
      </c>
      <c r="H1359" s="51" t="s">
        <v>2933</v>
      </c>
      <c r="K1359" s="51" t="s">
        <v>3002</v>
      </c>
      <c r="L1359" s="51" t="s">
        <v>2935</v>
      </c>
      <c r="M1359" s="51" t="s">
        <v>2936</v>
      </c>
      <c r="N1359" s="51" t="s">
        <v>6755</v>
      </c>
      <c r="O1359" s="51" t="s">
        <v>3003</v>
      </c>
      <c r="P1359" s="51" t="s">
        <v>6934</v>
      </c>
      <c r="Q1359" s="52">
        <v>18150</v>
      </c>
      <c r="R1359" s="52">
        <v>19965</v>
      </c>
      <c r="S1359" s="51" t="s">
        <v>3004</v>
      </c>
      <c r="T1359" s="51" t="s">
        <v>157</v>
      </c>
      <c r="U1359" s="51" t="s">
        <v>2958</v>
      </c>
      <c r="Y1359" s="49">
        <v>1358</v>
      </c>
    </row>
    <row r="1360" spans="1:25" x14ac:dyDescent="0.4">
      <c r="A1360" s="46" t="str">
        <f>VLOOKUP(F1360,M!$A$3:$B$32,2)</f>
        <v>洋書</v>
      </c>
      <c r="B1360" s="46" t="str">
        <f>IFERROR(IF(A1360="","",A1360&amp;COUNTIF(A$2:A1360,A1360)),"")</f>
        <v>洋書94</v>
      </c>
      <c r="C1360" s="51" t="s">
        <v>2965</v>
      </c>
      <c r="D1360" s="52">
        <v>1359</v>
      </c>
      <c r="F1360" s="51" t="s">
        <v>60</v>
      </c>
      <c r="G1360" s="51" t="s">
        <v>2934</v>
      </c>
      <c r="H1360" s="51" t="s">
        <v>2933</v>
      </c>
      <c r="K1360" s="51" t="s">
        <v>3005</v>
      </c>
      <c r="L1360" s="51" t="s">
        <v>2935</v>
      </c>
      <c r="M1360" s="51" t="s">
        <v>2936</v>
      </c>
      <c r="N1360" s="51" t="s">
        <v>6906</v>
      </c>
      <c r="O1360" s="51" t="s">
        <v>6935</v>
      </c>
      <c r="P1360" s="51" t="s">
        <v>6936</v>
      </c>
      <c r="Q1360" s="52">
        <v>9020</v>
      </c>
      <c r="R1360" s="52">
        <v>9922</v>
      </c>
      <c r="S1360" s="51" t="s">
        <v>3006</v>
      </c>
      <c r="T1360" s="51" t="s">
        <v>163</v>
      </c>
      <c r="U1360" s="51" t="s">
        <v>2957</v>
      </c>
      <c r="Y1360" s="49">
        <v>1359</v>
      </c>
    </row>
    <row r="1361" spans="1:25" x14ac:dyDescent="0.4">
      <c r="A1361" s="46" t="str">
        <f>VLOOKUP(F1361,M!$A$3:$B$32,2)</f>
        <v>洋書</v>
      </c>
      <c r="B1361" s="46" t="str">
        <f>IFERROR(IF(A1361="","",A1361&amp;COUNTIF(A$2:A1361,A1361)),"")</f>
        <v>洋書95</v>
      </c>
      <c r="C1361" s="51" t="s">
        <v>2965</v>
      </c>
      <c r="D1361" s="52">
        <v>1360</v>
      </c>
      <c r="E1361" s="51" t="s">
        <v>83</v>
      </c>
      <c r="F1361" s="51" t="s">
        <v>60</v>
      </c>
      <c r="G1361" s="51" t="s">
        <v>84</v>
      </c>
      <c r="H1361" s="51" t="s">
        <v>2933</v>
      </c>
      <c r="K1361" s="51" t="s">
        <v>6937</v>
      </c>
      <c r="L1361" s="51" t="s">
        <v>2935</v>
      </c>
      <c r="M1361" s="51" t="s">
        <v>2936</v>
      </c>
      <c r="N1361" s="51" t="s">
        <v>6906</v>
      </c>
      <c r="O1361" s="51" t="s">
        <v>6938</v>
      </c>
      <c r="P1361" s="51" t="s">
        <v>6939</v>
      </c>
      <c r="Q1361" s="52">
        <v>9020</v>
      </c>
      <c r="R1361" s="52">
        <v>9922</v>
      </c>
      <c r="S1361" s="51" t="s">
        <v>6940</v>
      </c>
      <c r="T1361" s="51" t="s">
        <v>3093</v>
      </c>
      <c r="U1361" s="51" t="s">
        <v>2949</v>
      </c>
      <c r="Y1361" s="49">
        <v>1360</v>
      </c>
    </row>
    <row r="1362" spans="1:25" x14ac:dyDescent="0.4">
      <c r="A1362" s="46" t="str">
        <f>VLOOKUP(F1362,M!$A$3:$B$32,2)</f>
        <v>洋書</v>
      </c>
      <c r="B1362" s="46" t="str">
        <f>IFERROR(IF(A1362="","",A1362&amp;COUNTIF(A$2:A1362,A1362)),"")</f>
        <v>洋書96</v>
      </c>
      <c r="C1362" s="51" t="s">
        <v>2965</v>
      </c>
      <c r="D1362" s="52">
        <v>1361</v>
      </c>
      <c r="F1362" s="51" t="s">
        <v>60</v>
      </c>
      <c r="G1362" s="51" t="s">
        <v>2934</v>
      </c>
      <c r="H1362" s="51" t="s">
        <v>2933</v>
      </c>
      <c r="K1362" s="51" t="s">
        <v>2989</v>
      </c>
      <c r="L1362" s="51" t="s">
        <v>2935</v>
      </c>
      <c r="M1362" s="51" t="s">
        <v>2936</v>
      </c>
      <c r="N1362" s="51" t="s">
        <v>2990</v>
      </c>
      <c r="O1362" s="51" t="s">
        <v>2991</v>
      </c>
      <c r="P1362" s="51" t="s">
        <v>6941</v>
      </c>
      <c r="Q1362" s="52">
        <v>64900</v>
      </c>
      <c r="R1362" s="52">
        <v>71390</v>
      </c>
      <c r="S1362" s="51" t="s">
        <v>2992</v>
      </c>
      <c r="T1362" s="51" t="s">
        <v>1682</v>
      </c>
      <c r="U1362" s="51" t="s">
        <v>2993</v>
      </c>
      <c r="Y1362" s="49">
        <v>1361</v>
      </c>
    </row>
    <row r="1363" spans="1:25" x14ac:dyDescent="0.4">
      <c r="A1363" s="46" t="str">
        <f>VLOOKUP(F1363,M!$A$3:$B$32,2)</f>
        <v>洋書</v>
      </c>
      <c r="B1363" s="46" t="str">
        <f>IFERROR(IF(A1363="","",A1363&amp;COUNTIF(A$2:A1363,A1363)),"")</f>
        <v>洋書97</v>
      </c>
      <c r="C1363" s="51" t="s">
        <v>2965</v>
      </c>
      <c r="D1363" s="52">
        <v>1362</v>
      </c>
      <c r="E1363" s="51" t="s">
        <v>83</v>
      </c>
      <c r="F1363" s="51" t="s">
        <v>60</v>
      </c>
      <c r="G1363" s="51" t="s">
        <v>84</v>
      </c>
      <c r="H1363" s="51" t="s">
        <v>2933</v>
      </c>
      <c r="K1363" s="51" t="s">
        <v>6942</v>
      </c>
      <c r="L1363" s="51" t="s">
        <v>2935</v>
      </c>
      <c r="M1363" s="51" t="s">
        <v>2936</v>
      </c>
      <c r="N1363" s="51" t="s">
        <v>6906</v>
      </c>
      <c r="O1363" s="51" t="s">
        <v>6943</v>
      </c>
      <c r="P1363" s="51" t="s">
        <v>6944</v>
      </c>
      <c r="Q1363" s="52">
        <v>19800</v>
      </c>
      <c r="R1363" s="52">
        <v>21780</v>
      </c>
      <c r="S1363" s="51" t="s">
        <v>6945</v>
      </c>
      <c r="T1363" s="51" t="s">
        <v>3664</v>
      </c>
      <c r="U1363" s="51" t="s">
        <v>6946</v>
      </c>
      <c r="Y1363" s="49">
        <v>1362</v>
      </c>
    </row>
    <row r="1364" spans="1:25" x14ac:dyDescent="0.4">
      <c r="A1364" s="46" t="str">
        <f>VLOOKUP(F1364,M!$A$3:$B$32,2)</f>
        <v>洋書</v>
      </c>
      <c r="B1364" s="46" t="str">
        <f>IFERROR(IF(A1364="","",A1364&amp;COUNTIF(A$2:A1364,A1364)),"")</f>
        <v>洋書98</v>
      </c>
      <c r="C1364" s="51" t="s">
        <v>2965</v>
      </c>
      <c r="D1364" s="52">
        <v>1363</v>
      </c>
      <c r="E1364" s="51" t="s">
        <v>83</v>
      </c>
      <c r="F1364" s="51" t="s">
        <v>60</v>
      </c>
      <c r="G1364" s="51" t="s">
        <v>84</v>
      </c>
      <c r="H1364" s="51" t="s">
        <v>2933</v>
      </c>
      <c r="K1364" s="51" t="s">
        <v>6947</v>
      </c>
      <c r="L1364" s="51" t="s">
        <v>2935</v>
      </c>
      <c r="M1364" s="51" t="s">
        <v>2936</v>
      </c>
      <c r="N1364" s="51" t="s">
        <v>3007</v>
      </c>
      <c r="O1364" s="51" t="s">
        <v>6948</v>
      </c>
      <c r="P1364" s="51" t="s">
        <v>6949</v>
      </c>
      <c r="Q1364" s="52">
        <v>13750</v>
      </c>
      <c r="R1364" s="52">
        <v>15125</v>
      </c>
      <c r="S1364" s="51" t="s">
        <v>6950</v>
      </c>
      <c r="T1364" s="51" t="s">
        <v>3288</v>
      </c>
      <c r="U1364" s="51" t="s">
        <v>6951</v>
      </c>
      <c r="Y1364" s="49">
        <v>1363</v>
      </c>
    </row>
    <row r="1365" spans="1:25" x14ac:dyDescent="0.4">
      <c r="A1365" s="46" t="str">
        <f>VLOOKUP(F1365,M!$A$3:$B$32,2)</f>
        <v>洋書</v>
      </c>
      <c r="B1365" s="46" t="str">
        <f>IFERROR(IF(A1365="","",A1365&amp;COUNTIF(A$2:A1365,A1365)),"")</f>
        <v>洋書99</v>
      </c>
      <c r="C1365" s="51" t="s">
        <v>2965</v>
      </c>
      <c r="D1365" s="52">
        <v>1364</v>
      </c>
      <c r="E1365" s="51" t="s">
        <v>83</v>
      </c>
      <c r="F1365" s="51" t="s">
        <v>60</v>
      </c>
      <c r="G1365" s="51" t="s">
        <v>84</v>
      </c>
      <c r="H1365" s="51" t="s">
        <v>2933</v>
      </c>
      <c r="K1365" s="51" t="s">
        <v>6952</v>
      </c>
      <c r="L1365" s="51" t="s">
        <v>2935</v>
      </c>
      <c r="M1365" s="51" t="s">
        <v>2936</v>
      </c>
      <c r="N1365" s="51" t="s">
        <v>3007</v>
      </c>
      <c r="O1365" s="51" t="s">
        <v>6953</v>
      </c>
      <c r="P1365" s="51" t="s">
        <v>6954</v>
      </c>
      <c r="Q1365" s="52">
        <v>29700</v>
      </c>
      <c r="R1365" s="52">
        <v>32670</v>
      </c>
      <c r="S1365" s="51" t="s">
        <v>6955</v>
      </c>
      <c r="T1365" s="51" t="s">
        <v>3664</v>
      </c>
      <c r="U1365" s="51" t="s">
        <v>6956</v>
      </c>
      <c r="Y1365" s="49">
        <v>1364</v>
      </c>
    </row>
    <row r="1366" spans="1:25" x14ac:dyDescent="0.4">
      <c r="A1366" s="46" t="str">
        <f>VLOOKUP(F1366,M!$A$3:$B$32,2)</f>
        <v>洋書</v>
      </c>
      <c r="B1366" s="46" t="str">
        <f>IFERROR(IF(A1366="","",A1366&amp;COUNTIF(A$2:A1366,A1366)),"")</f>
        <v>洋書100</v>
      </c>
      <c r="C1366" s="51" t="s">
        <v>2965</v>
      </c>
      <c r="D1366" s="52">
        <v>1365</v>
      </c>
      <c r="E1366" s="51" t="s">
        <v>83</v>
      </c>
      <c r="F1366" s="51" t="s">
        <v>60</v>
      </c>
      <c r="G1366" s="51" t="s">
        <v>84</v>
      </c>
      <c r="H1366" s="51" t="s">
        <v>2933</v>
      </c>
      <c r="K1366" s="51" t="s">
        <v>6957</v>
      </c>
      <c r="L1366" s="51" t="s">
        <v>2935</v>
      </c>
      <c r="M1366" s="51" t="s">
        <v>2936</v>
      </c>
      <c r="N1366" s="51" t="s">
        <v>6906</v>
      </c>
      <c r="O1366" s="51" t="s">
        <v>6958</v>
      </c>
      <c r="P1366" s="51" t="s">
        <v>6959</v>
      </c>
      <c r="Q1366" s="52">
        <v>9900</v>
      </c>
      <c r="R1366" s="52">
        <v>10890</v>
      </c>
      <c r="S1366" s="51" t="s">
        <v>6960</v>
      </c>
      <c r="T1366" s="51" t="s">
        <v>3288</v>
      </c>
      <c r="U1366" s="51" t="s">
        <v>6961</v>
      </c>
      <c r="Y1366" s="49">
        <v>1365</v>
      </c>
    </row>
    <row r="1367" spans="1:25" x14ac:dyDescent="0.4">
      <c r="A1367" s="46" t="str">
        <f>VLOOKUP(F1367,M!$A$3:$B$32,2)</f>
        <v>洋書</v>
      </c>
      <c r="B1367" s="46" t="str">
        <f>IFERROR(IF(A1367="","",A1367&amp;COUNTIF(A$2:A1367,A1367)),"")</f>
        <v>洋書101</v>
      </c>
      <c r="C1367" s="51" t="s">
        <v>2965</v>
      </c>
      <c r="D1367" s="52">
        <v>1366</v>
      </c>
      <c r="E1367" s="51" t="s">
        <v>83</v>
      </c>
      <c r="F1367" s="51" t="s">
        <v>60</v>
      </c>
      <c r="G1367" s="51" t="s">
        <v>84</v>
      </c>
      <c r="H1367" s="51" t="s">
        <v>2933</v>
      </c>
      <c r="K1367" s="51" t="s">
        <v>6962</v>
      </c>
      <c r="L1367" s="51" t="s">
        <v>2935</v>
      </c>
      <c r="M1367" s="51" t="s">
        <v>2936</v>
      </c>
      <c r="N1367" s="51" t="s">
        <v>2939</v>
      </c>
      <c r="O1367" s="51" t="s">
        <v>6963</v>
      </c>
      <c r="P1367" s="51" t="s">
        <v>6964</v>
      </c>
      <c r="Q1367" s="52">
        <v>68750</v>
      </c>
      <c r="R1367" s="52">
        <v>75625</v>
      </c>
      <c r="S1367" s="51" t="s">
        <v>6965</v>
      </c>
      <c r="T1367" s="51" t="s">
        <v>3664</v>
      </c>
      <c r="U1367" s="51" t="s">
        <v>6966</v>
      </c>
      <c r="Y1367" s="49">
        <v>1366</v>
      </c>
    </row>
    <row r="1368" spans="1:25" x14ac:dyDescent="0.4">
      <c r="A1368" s="46" t="str">
        <f>VLOOKUP(F1368,M!$A$3:$B$32,2)</f>
        <v>洋書</v>
      </c>
      <c r="B1368" s="46" t="str">
        <f>IFERROR(IF(A1368="","",A1368&amp;COUNTIF(A$2:A1368,A1368)),"")</f>
        <v>洋書102</v>
      </c>
      <c r="C1368" s="51" t="s">
        <v>2965</v>
      </c>
      <c r="D1368" s="52">
        <v>1367</v>
      </c>
      <c r="E1368" s="51" t="s">
        <v>83</v>
      </c>
      <c r="F1368" s="51" t="s">
        <v>60</v>
      </c>
      <c r="G1368" s="51" t="s">
        <v>84</v>
      </c>
      <c r="H1368" s="51" t="s">
        <v>2933</v>
      </c>
      <c r="K1368" s="51" t="s">
        <v>6967</v>
      </c>
      <c r="L1368" s="51" t="s">
        <v>2935</v>
      </c>
      <c r="M1368" s="51" t="s">
        <v>2936</v>
      </c>
      <c r="N1368" s="51" t="s">
        <v>2939</v>
      </c>
      <c r="O1368" s="51" t="s">
        <v>6968</v>
      </c>
      <c r="P1368" s="51" t="s">
        <v>6969</v>
      </c>
      <c r="Q1368" s="52">
        <v>83600</v>
      </c>
      <c r="R1368" s="52">
        <v>91960</v>
      </c>
      <c r="S1368" s="51" t="s">
        <v>6970</v>
      </c>
      <c r="T1368" s="51" t="s">
        <v>3215</v>
      </c>
      <c r="U1368" s="51" t="s">
        <v>6971</v>
      </c>
      <c r="Y1368" s="49">
        <v>1367</v>
      </c>
    </row>
    <row r="1369" spans="1:25" x14ac:dyDescent="0.4">
      <c r="A1369" s="46" t="str">
        <f>VLOOKUP(F1369,M!$A$3:$B$32,2)</f>
        <v>洋書</v>
      </c>
      <c r="B1369" s="46" t="str">
        <f>IFERROR(IF(A1369="","",A1369&amp;COUNTIF(A$2:A1369,A1369)),"")</f>
        <v>洋書103</v>
      </c>
      <c r="C1369" s="51" t="s">
        <v>2965</v>
      </c>
      <c r="D1369" s="52">
        <v>1368</v>
      </c>
      <c r="F1369" s="51" t="s">
        <v>60</v>
      </c>
      <c r="G1369" s="51" t="s">
        <v>2934</v>
      </c>
      <c r="H1369" s="51" t="s">
        <v>2933</v>
      </c>
      <c r="K1369" s="51" t="s">
        <v>3008</v>
      </c>
      <c r="L1369" s="51" t="s">
        <v>2935</v>
      </c>
      <c r="M1369" s="51" t="s">
        <v>2936</v>
      </c>
      <c r="N1369" s="51" t="s">
        <v>3009</v>
      </c>
      <c r="O1369" s="51" t="s">
        <v>6972</v>
      </c>
      <c r="P1369" s="51" t="s">
        <v>6973</v>
      </c>
      <c r="Q1369" s="52">
        <v>12100</v>
      </c>
      <c r="R1369" s="52">
        <v>13310</v>
      </c>
      <c r="S1369" s="51" t="s">
        <v>3010</v>
      </c>
      <c r="T1369" s="51" t="s">
        <v>428</v>
      </c>
      <c r="U1369" s="51" t="s">
        <v>3011</v>
      </c>
      <c r="Y1369" s="49">
        <v>1368</v>
      </c>
    </row>
    <row r="1370" spans="1:25" x14ac:dyDescent="0.4">
      <c r="A1370" s="46" t="str">
        <f>VLOOKUP(F1370,M!$A$3:$B$32,2)</f>
        <v>洋書</v>
      </c>
      <c r="B1370" s="46" t="str">
        <f>IFERROR(IF(A1370="","",A1370&amp;COUNTIF(A$2:A1370,A1370)),"")</f>
        <v>洋書104</v>
      </c>
      <c r="C1370" s="51" t="s">
        <v>2965</v>
      </c>
      <c r="D1370" s="52">
        <v>1369</v>
      </c>
      <c r="F1370" s="51" t="s">
        <v>60</v>
      </c>
      <c r="G1370" s="51" t="s">
        <v>2934</v>
      </c>
      <c r="H1370" s="51" t="s">
        <v>2933</v>
      </c>
      <c r="K1370" s="51" t="s">
        <v>3012</v>
      </c>
      <c r="L1370" s="51" t="s">
        <v>2935</v>
      </c>
      <c r="M1370" s="51" t="s">
        <v>2936</v>
      </c>
      <c r="N1370" s="51" t="s">
        <v>6974</v>
      </c>
      <c r="O1370" s="51" t="s">
        <v>6975</v>
      </c>
      <c r="P1370" s="51" t="s">
        <v>6976</v>
      </c>
      <c r="Q1370" s="52">
        <v>25300</v>
      </c>
      <c r="R1370" s="52">
        <v>27830</v>
      </c>
      <c r="S1370" s="51" t="s">
        <v>3013</v>
      </c>
      <c r="T1370" s="51" t="s">
        <v>159</v>
      </c>
      <c r="U1370" s="51" t="s">
        <v>3014</v>
      </c>
      <c r="Y1370" s="49">
        <v>1369</v>
      </c>
    </row>
    <row r="1371" spans="1:25" x14ac:dyDescent="0.4">
      <c r="A1371" s="46" t="str">
        <f>VLOOKUP(F1371,M!$A$3:$B$32,2)</f>
        <v>洋書</v>
      </c>
      <c r="B1371" s="46" t="str">
        <f>IFERROR(IF(A1371="","",A1371&amp;COUNTIF(A$2:A1371,A1371)),"")</f>
        <v>洋書105</v>
      </c>
      <c r="C1371" s="51" t="s">
        <v>2965</v>
      </c>
      <c r="D1371" s="52">
        <v>1370</v>
      </c>
      <c r="E1371" s="51" t="s">
        <v>83</v>
      </c>
      <c r="F1371" s="51" t="s">
        <v>60</v>
      </c>
      <c r="G1371" s="51" t="s">
        <v>84</v>
      </c>
      <c r="H1371" s="51" t="s">
        <v>2933</v>
      </c>
      <c r="K1371" s="51" t="s">
        <v>6977</v>
      </c>
      <c r="L1371" s="51" t="s">
        <v>2935</v>
      </c>
      <c r="M1371" s="51" t="s">
        <v>2936</v>
      </c>
      <c r="N1371" s="51" t="s">
        <v>2938</v>
      </c>
      <c r="O1371" s="51" t="s">
        <v>6978</v>
      </c>
      <c r="P1371" s="51" t="s">
        <v>6979</v>
      </c>
      <c r="Q1371" s="52">
        <v>8140</v>
      </c>
      <c r="R1371" s="52">
        <v>8954</v>
      </c>
      <c r="S1371" s="51" t="s">
        <v>6980</v>
      </c>
      <c r="T1371" s="51" t="s">
        <v>3431</v>
      </c>
      <c r="U1371" s="51" t="s">
        <v>3015</v>
      </c>
      <c r="Y1371" s="49">
        <v>1370</v>
      </c>
    </row>
    <row r="1372" spans="1:25" x14ac:dyDescent="0.4">
      <c r="A1372" s="46" t="str">
        <f>VLOOKUP(F1372,M!$A$3:$B$32,2)</f>
        <v>洋書</v>
      </c>
      <c r="B1372" s="46" t="str">
        <f>IFERROR(IF(A1372="","",A1372&amp;COUNTIF(A$2:A1372,A1372)),"")</f>
        <v>洋書106</v>
      </c>
      <c r="C1372" s="51" t="s">
        <v>2965</v>
      </c>
      <c r="D1372" s="52">
        <v>1371</v>
      </c>
      <c r="E1372" s="51" t="s">
        <v>83</v>
      </c>
      <c r="F1372" s="51" t="s">
        <v>60</v>
      </c>
      <c r="G1372" s="51" t="s">
        <v>84</v>
      </c>
      <c r="H1372" s="51" t="s">
        <v>2933</v>
      </c>
      <c r="K1372" s="51" t="s">
        <v>6981</v>
      </c>
      <c r="L1372" s="51" t="s">
        <v>2935</v>
      </c>
      <c r="M1372" s="51" t="s">
        <v>2936</v>
      </c>
      <c r="N1372" s="51" t="s">
        <v>6906</v>
      </c>
      <c r="O1372" s="51" t="s">
        <v>6982</v>
      </c>
      <c r="P1372" s="51" t="s">
        <v>6983</v>
      </c>
      <c r="Q1372" s="52">
        <v>25300</v>
      </c>
      <c r="R1372" s="52">
        <v>27830</v>
      </c>
      <c r="S1372" s="51" t="s">
        <v>6984</v>
      </c>
      <c r="T1372" s="51" t="s">
        <v>3093</v>
      </c>
      <c r="U1372" s="51" t="s">
        <v>2964</v>
      </c>
      <c r="Y1372" s="49">
        <v>1371</v>
      </c>
    </row>
    <row r="1373" spans="1:25" x14ac:dyDescent="0.4">
      <c r="A1373" s="46" t="str">
        <f>VLOOKUP(F1373,M!$A$3:$B$32,2)</f>
        <v>洋書</v>
      </c>
      <c r="B1373" s="46" t="str">
        <f>IFERROR(IF(A1373="","",A1373&amp;COUNTIF(A$2:A1373,A1373)),"")</f>
        <v>洋書107</v>
      </c>
      <c r="C1373" s="51" t="s">
        <v>2965</v>
      </c>
      <c r="D1373" s="52">
        <v>1372</v>
      </c>
      <c r="E1373" s="51" t="s">
        <v>83</v>
      </c>
      <c r="F1373" s="51" t="s">
        <v>60</v>
      </c>
      <c r="G1373" s="51" t="s">
        <v>84</v>
      </c>
      <c r="H1373" s="51" t="s">
        <v>2933</v>
      </c>
      <c r="K1373" s="51" t="s">
        <v>6985</v>
      </c>
      <c r="L1373" s="51" t="s">
        <v>2935</v>
      </c>
      <c r="M1373" s="51" t="s">
        <v>2936</v>
      </c>
      <c r="N1373" s="51" t="s">
        <v>6986</v>
      </c>
      <c r="O1373" s="51" t="s">
        <v>6987</v>
      </c>
      <c r="P1373" s="51" t="s">
        <v>6988</v>
      </c>
      <c r="Q1373" s="52">
        <v>26950</v>
      </c>
      <c r="R1373" s="52">
        <v>29645</v>
      </c>
      <c r="S1373" s="51" t="s">
        <v>6989</v>
      </c>
      <c r="T1373" s="51" t="s">
        <v>3215</v>
      </c>
      <c r="U1373" s="51" t="s">
        <v>2941</v>
      </c>
      <c r="Y1373" s="49">
        <v>1372</v>
      </c>
    </row>
    <row r="1374" spans="1:25" x14ac:dyDescent="0.4">
      <c r="A1374" s="46" t="str">
        <f>VLOOKUP(F1374,M!$A$3:$B$32,2)</f>
        <v>洋書</v>
      </c>
      <c r="B1374" s="46" t="str">
        <f>IFERROR(IF(A1374="","",A1374&amp;COUNTIF(A$2:A1374,A1374)),"")</f>
        <v>洋書108</v>
      </c>
      <c r="C1374" s="51" t="s">
        <v>2971</v>
      </c>
      <c r="D1374" s="52">
        <v>1373</v>
      </c>
      <c r="E1374" s="51" t="s">
        <v>83</v>
      </c>
      <c r="F1374" s="51" t="s">
        <v>60</v>
      </c>
      <c r="G1374" s="51" t="s">
        <v>84</v>
      </c>
      <c r="H1374" s="51" t="s">
        <v>2933</v>
      </c>
      <c r="K1374" s="51" t="s">
        <v>6990</v>
      </c>
      <c r="L1374" s="51" t="s">
        <v>2935</v>
      </c>
      <c r="M1374" s="51" t="s">
        <v>2936</v>
      </c>
      <c r="N1374" s="51" t="s">
        <v>6991</v>
      </c>
      <c r="O1374" s="51" t="s">
        <v>6992</v>
      </c>
      <c r="P1374" s="51" t="s">
        <v>6993</v>
      </c>
      <c r="Q1374" s="52">
        <v>52800</v>
      </c>
      <c r="R1374" s="52">
        <v>58080</v>
      </c>
      <c r="S1374" s="51" t="s">
        <v>6994</v>
      </c>
      <c r="T1374" s="51" t="s">
        <v>3220</v>
      </c>
      <c r="U1374" s="51" t="s">
        <v>6995</v>
      </c>
      <c r="Y1374" s="49">
        <v>1373</v>
      </c>
    </row>
    <row r="1375" spans="1:25" x14ac:dyDescent="0.4">
      <c r="A1375" s="46" t="str">
        <f>VLOOKUP(F1375,M!$A$3:$B$32,2)</f>
        <v>洋書</v>
      </c>
      <c r="B1375" s="46" t="str">
        <f>IFERROR(IF(A1375="","",A1375&amp;COUNTIF(A$2:A1375,A1375)),"")</f>
        <v>洋書109</v>
      </c>
      <c r="C1375" s="51" t="s">
        <v>2971</v>
      </c>
      <c r="D1375" s="52">
        <v>1374</v>
      </c>
      <c r="E1375" s="51" t="s">
        <v>83</v>
      </c>
      <c r="F1375" s="51" t="s">
        <v>60</v>
      </c>
      <c r="G1375" s="51" t="s">
        <v>84</v>
      </c>
      <c r="H1375" s="51" t="s">
        <v>2933</v>
      </c>
      <c r="K1375" s="51" t="s">
        <v>6996</v>
      </c>
      <c r="L1375" s="51" t="s">
        <v>2935</v>
      </c>
      <c r="M1375" s="51" t="s">
        <v>2936</v>
      </c>
      <c r="N1375" s="51" t="s">
        <v>6986</v>
      </c>
      <c r="O1375" s="51" t="s">
        <v>6997</v>
      </c>
      <c r="P1375" s="51" t="s">
        <v>6988</v>
      </c>
      <c r="Q1375" s="52">
        <v>27280</v>
      </c>
      <c r="R1375" s="52">
        <v>30008</v>
      </c>
      <c r="S1375" s="51" t="s">
        <v>6998</v>
      </c>
      <c r="T1375" s="51" t="s">
        <v>3220</v>
      </c>
      <c r="U1375" s="51" t="s">
        <v>6999</v>
      </c>
      <c r="Y1375" s="49">
        <v>1374</v>
      </c>
    </row>
    <row r="1376" spans="1:25" x14ac:dyDescent="0.4">
      <c r="A1376" s="46" t="str">
        <f>VLOOKUP(F1376,M!$A$3:$B$32,2)</f>
        <v>洋書</v>
      </c>
      <c r="B1376" s="46" t="str">
        <f>IFERROR(IF(A1376="","",A1376&amp;COUNTIF(A$2:A1376,A1376)),"")</f>
        <v>洋書110</v>
      </c>
      <c r="C1376" s="51" t="s">
        <v>2971</v>
      </c>
      <c r="D1376" s="52">
        <v>1375</v>
      </c>
      <c r="F1376" s="51" t="s">
        <v>60</v>
      </c>
      <c r="G1376" s="51" t="s">
        <v>2934</v>
      </c>
      <c r="H1376" s="51" t="s">
        <v>2933</v>
      </c>
      <c r="K1376" s="51" t="s">
        <v>3018</v>
      </c>
      <c r="L1376" s="51" t="s">
        <v>2935</v>
      </c>
      <c r="M1376" s="51" t="s">
        <v>2936</v>
      </c>
      <c r="N1376" s="51" t="s">
        <v>3007</v>
      </c>
      <c r="O1376" s="51" t="s">
        <v>3019</v>
      </c>
      <c r="P1376" s="51" t="s">
        <v>3020</v>
      </c>
      <c r="Q1376" s="52">
        <v>11000</v>
      </c>
      <c r="R1376" s="52">
        <v>12100</v>
      </c>
      <c r="S1376" s="51" t="s">
        <v>3021</v>
      </c>
      <c r="T1376" s="51" t="s">
        <v>1357</v>
      </c>
      <c r="U1376" s="51" t="s">
        <v>3022</v>
      </c>
      <c r="Y1376" s="49">
        <v>1375</v>
      </c>
    </row>
    <row r="1377" spans="1:25" x14ac:dyDescent="0.4">
      <c r="A1377" s="46" t="str">
        <f>VLOOKUP(F1377,M!$A$3:$B$32,2)</f>
        <v>洋書</v>
      </c>
      <c r="B1377" s="46" t="str">
        <f>IFERROR(IF(A1377="","",A1377&amp;COUNTIF(A$2:A1377,A1377)),"")</f>
        <v>洋書111</v>
      </c>
      <c r="C1377" s="51" t="s">
        <v>2971</v>
      </c>
      <c r="D1377" s="52">
        <v>1376</v>
      </c>
      <c r="F1377" s="51" t="s">
        <v>60</v>
      </c>
      <c r="G1377" s="51" t="s">
        <v>2934</v>
      </c>
      <c r="H1377" s="51" t="s">
        <v>2933</v>
      </c>
      <c r="K1377" s="51" t="s">
        <v>7000</v>
      </c>
      <c r="L1377" s="51" t="s">
        <v>2935</v>
      </c>
      <c r="M1377" s="51" t="s">
        <v>2936</v>
      </c>
      <c r="N1377" s="51" t="s">
        <v>6906</v>
      </c>
      <c r="O1377" s="51" t="s">
        <v>7001</v>
      </c>
      <c r="P1377" s="51" t="s">
        <v>7002</v>
      </c>
      <c r="Q1377" s="52">
        <v>17050</v>
      </c>
      <c r="R1377" s="52">
        <v>18755</v>
      </c>
      <c r="S1377" s="51" t="s">
        <v>7003</v>
      </c>
      <c r="T1377" s="51" t="s">
        <v>472</v>
      </c>
      <c r="U1377" s="51" t="s">
        <v>7004</v>
      </c>
      <c r="Y1377" s="49">
        <v>1376</v>
      </c>
    </row>
    <row r="1378" spans="1:25" x14ac:dyDescent="0.4">
      <c r="A1378" s="46" t="str">
        <f>VLOOKUP(F1378,M!$A$3:$B$32,2)</f>
        <v>洋書</v>
      </c>
      <c r="B1378" s="46" t="str">
        <f>IFERROR(IF(A1378="","",A1378&amp;COUNTIF(A$2:A1378,A1378)),"")</f>
        <v>洋書112</v>
      </c>
      <c r="C1378" s="51" t="s">
        <v>2971</v>
      </c>
      <c r="D1378" s="52">
        <v>1377</v>
      </c>
      <c r="F1378" s="51" t="s">
        <v>60</v>
      </c>
      <c r="G1378" s="51" t="s">
        <v>2934</v>
      </c>
      <c r="H1378" s="51" t="s">
        <v>2933</v>
      </c>
      <c r="K1378" s="51" t="s">
        <v>3023</v>
      </c>
      <c r="L1378" s="51" t="s">
        <v>2935</v>
      </c>
      <c r="M1378" s="51" t="s">
        <v>2936</v>
      </c>
      <c r="N1378" s="51" t="s">
        <v>6906</v>
      </c>
      <c r="O1378" s="51" t="s">
        <v>3024</v>
      </c>
      <c r="P1378" s="51" t="s">
        <v>7005</v>
      </c>
      <c r="Q1378" s="52">
        <v>15950</v>
      </c>
      <c r="R1378" s="52">
        <v>17545</v>
      </c>
      <c r="S1378" s="51" t="s">
        <v>3025</v>
      </c>
      <c r="T1378" s="51" t="s">
        <v>2026</v>
      </c>
      <c r="U1378" s="51" t="s">
        <v>7006</v>
      </c>
      <c r="Y1378" s="49">
        <v>1377</v>
      </c>
    </row>
    <row r="1379" spans="1:25" x14ac:dyDescent="0.4">
      <c r="A1379" s="46" t="s">
        <v>2931</v>
      </c>
      <c r="Y1379" s="49">
        <v>1378</v>
      </c>
    </row>
    <row r="1380" spans="1:25" x14ac:dyDescent="0.4">
      <c r="A1380" s="46" t="s">
        <v>2931</v>
      </c>
      <c r="Y1380" s="49">
        <v>1379</v>
      </c>
    </row>
    <row r="1381" spans="1:25" x14ac:dyDescent="0.4">
      <c r="A1381" s="46" t="s">
        <v>2931</v>
      </c>
      <c r="Y1381" s="49">
        <v>1380</v>
      </c>
    </row>
    <row r="1382" spans="1:25" x14ac:dyDescent="0.4">
      <c r="A1382" s="46" t="s">
        <v>2931</v>
      </c>
      <c r="Y1382" s="49">
        <v>1381</v>
      </c>
    </row>
    <row r="1383" spans="1:25" x14ac:dyDescent="0.4">
      <c r="A1383" s="46" t="s">
        <v>2931</v>
      </c>
      <c r="Y1383" s="49">
        <v>1382</v>
      </c>
    </row>
    <row r="1384" spans="1:25" x14ac:dyDescent="0.4">
      <c r="A1384" s="46" t="s">
        <v>2931</v>
      </c>
      <c r="Y1384" s="49">
        <v>1383</v>
      </c>
    </row>
    <row r="1385" spans="1:25" x14ac:dyDescent="0.4">
      <c r="A1385" s="46" t="s">
        <v>2931</v>
      </c>
      <c r="Y1385" s="49">
        <v>1384</v>
      </c>
    </row>
    <row r="1386" spans="1:25" x14ac:dyDescent="0.4">
      <c r="A1386" s="46" t="s">
        <v>2931</v>
      </c>
      <c r="Y1386" s="49">
        <v>1385</v>
      </c>
    </row>
    <row r="1387" spans="1:25" x14ac:dyDescent="0.4">
      <c r="A1387" s="46" t="s">
        <v>2931</v>
      </c>
      <c r="Y1387" s="49">
        <v>1386</v>
      </c>
    </row>
    <row r="1388" spans="1:25" x14ac:dyDescent="0.4">
      <c r="A1388" s="46" t="s">
        <v>2931</v>
      </c>
      <c r="Y1388" s="49">
        <v>1387</v>
      </c>
    </row>
    <row r="1389" spans="1:25" x14ac:dyDescent="0.4">
      <c r="A1389" s="46" t="s">
        <v>2931</v>
      </c>
      <c r="Y1389" s="49">
        <v>1388</v>
      </c>
    </row>
    <row r="1390" spans="1:25" x14ac:dyDescent="0.4">
      <c r="A1390" s="46" t="s">
        <v>2931</v>
      </c>
      <c r="Y1390" s="49">
        <v>1389</v>
      </c>
    </row>
    <row r="1391" spans="1:25" x14ac:dyDescent="0.4">
      <c r="A1391" s="46" t="s">
        <v>2931</v>
      </c>
      <c r="Y1391" s="49">
        <v>1390</v>
      </c>
    </row>
    <row r="1392" spans="1:25" x14ac:dyDescent="0.4">
      <c r="A1392" s="46" t="s">
        <v>2931</v>
      </c>
      <c r="Y1392" s="49">
        <v>1391</v>
      </c>
    </row>
    <row r="1393" spans="1:25" x14ac:dyDescent="0.4">
      <c r="A1393" s="46" t="s">
        <v>2931</v>
      </c>
      <c r="Y1393" s="49">
        <v>1392</v>
      </c>
    </row>
    <row r="1394" spans="1:25" x14ac:dyDescent="0.4">
      <c r="A1394" s="46" t="s">
        <v>2931</v>
      </c>
      <c r="Y1394" s="49">
        <v>1393</v>
      </c>
    </row>
    <row r="1395" spans="1:25" x14ac:dyDescent="0.4">
      <c r="A1395" s="46" t="s">
        <v>2931</v>
      </c>
      <c r="Y1395" s="49">
        <v>1394</v>
      </c>
    </row>
    <row r="1396" spans="1:25" x14ac:dyDescent="0.4">
      <c r="A1396" s="46" t="s">
        <v>2931</v>
      </c>
      <c r="Y1396" s="49">
        <v>1395</v>
      </c>
    </row>
    <row r="1397" spans="1:25" x14ac:dyDescent="0.4">
      <c r="A1397" s="46" t="s">
        <v>2931</v>
      </c>
      <c r="Y1397" s="49">
        <v>1396</v>
      </c>
    </row>
    <row r="1398" spans="1:25" x14ac:dyDescent="0.4">
      <c r="A1398" s="46" t="s">
        <v>2931</v>
      </c>
      <c r="Y1398" s="49">
        <v>1397</v>
      </c>
    </row>
    <row r="1399" spans="1:25" x14ac:dyDescent="0.4">
      <c r="A1399" s="46" t="s">
        <v>2931</v>
      </c>
      <c r="Y1399" s="49">
        <v>1398</v>
      </c>
    </row>
    <row r="1400" spans="1:25" x14ac:dyDescent="0.4">
      <c r="A1400" s="46" t="s">
        <v>2931</v>
      </c>
      <c r="Y1400" s="49">
        <v>1399</v>
      </c>
    </row>
    <row r="1401" spans="1:25" x14ac:dyDescent="0.4">
      <c r="A1401" s="46" t="s">
        <v>2931</v>
      </c>
      <c r="Y1401" s="49">
        <v>1400</v>
      </c>
    </row>
    <row r="1402" spans="1:25" x14ac:dyDescent="0.4">
      <c r="A1402" s="46" t="s">
        <v>2931</v>
      </c>
      <c r="Y1402" s="49">
        <v>1401</v>
      </c>
    </row>
    <row r="1403" spans="1:25" x14ac:dyDescent="0.4">
      <c r="A1403" s="46" t="s">
        <v>2931</v>
      </c>
      <c r="Y1403" s="49">
        <v>1402</v>
      </c>
    </row>
    <row r="1404" spans="1:25" x14ac:dyDescent="0.4">
      <c r="A1404" s="46" t="s">
        <v>2931</v>
      </c>
      <c r="Y1404" s="49">
        <v>1403</v>
      </c>
    </row>
    <row r="1405" spans="1:25" x14ac:dyDescent="0.4">
      <c r="A1405" s="46" t="s">
        <v>2931</v>
      </c>
      <c r="Y1405" s="49">
        <v>1404</v>
      </c>
    </row>
    <row r="1406" spans="1:25" x14ac:dyDescent="0.4">
      <c r="A1406" s="46" t="s">
        <v>2931</v>
      </c>
      <c r="Y1406" s="49">
        <v>1405</v>
      </c>
    </row>
    <row r="1407" spans="1:25" x14ac:dyDescent="0.4">
      <c r="A1407" s="46" t="s">
        <v>2931</v>
      </c>
      <c r="Y1407" s="49">
        <v>1406</v>
      </c>
    </row>
    <row r="1408" spans="1:25" x14ac:dyDescent="0.4">
      <c r="A1408" s="46" t="s">
        <v>2931</v>
      </c>
      <c r="Y1408" s="49">
        <v>1407</v>
      </c>
    </row>
    <row r="1409" spans="1:25" x14ac:dyDescent="0.4">
      <c r="A1409" s="46" t="s">
        <v>2931</v>
      </c>
      <c r="Y1409" s="49">
        <v>1408</v>
      </c>
    </row>
    <row r="1410" spans="1:25" x14ac:dyDescent="0.4">
      <c r="A1410" s="46" t="s">
        <v>2931</v>
      </c>
      <c r="Y1410" s="49">
        <v>1409</v>
      </c>
    </row>
    <row r="1411" spans="1:25" x14ac:dyDescent="0.4">
      <c r="A1411" s="46" t="s">
        <v>2931</v>
      </c>
      <c r="Y1411" s="49">
        <v>1410</v>
      </c>
    </row>
    <row r="1412" spans="1:25" x14ac:dyDescent="0.4">
      <c r="A1412" s="46" t="s">
        <v>2931</v>
      </c>
      <c r="Y1412" s="49">
        <v>1411</v>
      </c>
    </row>
    <row r="1413" spans="1:25" x14ac:dyDescent="0.4">
      <c r="A1413" s="46" t="s">
        <v>2931</v>
      </c>
      <c r="Y1413" s="49">
        <v>1412</v>
      </c>
    </row>
    <row r="1414" spans="1:25" x14ac:dyDescent="0.4">
      <c r="A1414" s="46" t="s">
        <v>2931</v>
      </c>
      <c r="Y1414" s="49">
        <v>1413</v>
      </c>
    </row>
    <row r="1415" spans="1:25" x14ac:dyDescent="0.4">
      <c r="A1415" s="46" t="s">
        <v>2931</v>
      </c>
      <c r="Y1415" s="49">
        <v>1414</v>
      </c>
    </row>
    <row r="1416" spans="1:25" x14ac:dyDescent="0.4">
      <c r="A1416" s="46" t="s">
        <v>2931</v>
      </c>
      <c r="Y1416" s="49">
        <v>1415</v>
      </c>
    </row>
    <row r="1417" spans="1:25" x14ac:dyDescent="0.4">
      <c r="A1417" s="46" t="s">
        <v>2931</v>
      </c>
      <c r="Y1417" s="49">
        <v>1416</v>
      </c>
    </row>
    <row r="1418" spans="1:25" x14ac:dyDescent="0.4">
      <c r="A1418" s="46" t="s">
        <v>2931</v>
      </c>
      <c r="Y1418" s="49">
        <v>1417</v>
      </c>
    </row>
    <row r="1419" spans="1:25" x14ac:dyDescent="0.4">
      <c r="A1419" s="46" t="s">
        <v>2931</v>
      </c>
      <c r="Y1419" s="49">
        <v>1418</v>
      </c>
    </row>
    <row r="1420" spans="1:25" x14ac:dyDescent="0.4">
      <c r="A1420" s="46" t="s">
        <v>2931</v>
      </c>
      <c r="Y1420" s="49">
        <v>1419</v>
      </c>
    </row>
    <row r="1421" spans="1:25" x14ac:dyDescent="0.4">
      <c r="A1421" s="46" t="s">
        <v>2931</v>
      </c>
      <c r="Y1421" s="49">
        <v>1420</v>
      </c>
    </row>
    <row r="1422" spans="1:25" x14ac:dyDescent="0.4">
      <c r="A1422" s="46" t="s">
        <v>2931</v>
      </c>
      <c r="Y1422" s="49">
        <v>1421</v>
      </c>
    </row>
    <row r="1423" spans="1:25" x14ac:dyDescent="0.4">
      <c r="A1423" s="46" t="s">
        <v>2931</v>
      </c>
      <c r="Y1423" s="49">
        <v>1422</v>
      </c>
    </row>
    <row r="1424" spans="1:25" x14ac:dyDescent="0.4">
      <c r="A1424" s="46" t="s">
        <v>2931</v>
      </c>
      <c r="Y1424" s="49">
        <v>1423</v>
      </c>
    </row>
    <row r="1425" spans="1:25" x14ac:dyDescent="0.4">
      <c r="A1425" s="46" t="s">
        <v>2931</v>
      </c>
      <c r="Y1425" s="49">
        <v>1424</v>
      </c>
    </row>
    <row r="1426" spans="1:25" x14ac:dyDescent="0.4">
      <c r="A1426" s="46" t="s">
        <v>2931</v>
      </c>
      <c r="Y1426" s="49">
        <v>1425</v>
      </c>
    </row>
  </sheetData>
  <autoFilter ref="A1:Y1396" xr:uid="{3526FD5C-1294-4EBE-A60F-6AC1A5D4C6A3}"/>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B7F63-2933-9D47-9EEC-2C2DD74A48F2}">
  <sheetPr>
    <pageSetUpPr fitToPage="1"/>
  </sheetPr>
  <dimension ref="A1:H34"/>
  <sheetViews>
    <sheetView showGridLines="0" tabSelected="1" zoomScale="110" zoomScaleNormal="110" zoomScalePageLayoutView="120" workbookViewId="0">
      <selection activeCell="A15" sqref="A15"/>
    </sheetView>
  </sheetViews>
  <sheetFormatPr defaultColWidth="9.77734375" defaultRowHeight="19.5" x14ac:dyDescent="0.4"/>
  <cols>
    <col min="1" max="1" width="5.5546875" customWidth="1"/>
    <col min="2" max="2" width="19.6640625" customWidth="1"/>
    <col min="3" max="4" width="13.109375" customWidth="1"/>
    <col min="5" max="5" width="5.5546875" customWidth="1"/>
    <col min="6" max="6" width="6.21875" customWidth="1"/>
    <col min="7" max="7" width="12.109375" customWidth="1"/>
    <col min="8" max="8" width="12.6640625" bestFit="1" customWidth="1"/>
  </cols>
  <sheetData>
    <row r="1" spans="1:8" ht="44.1" customHeight="1" x14ac:dyDescent="0.4">
      <c r="A1" s="25" t="s">
        <v>3026</v>
      </c>
      <c r="B1" s="34"/>
      <c r="C1" s="34"/>
      <c r="D1" s="34"/>
      <c r="E1" s="34"/>
      <c r="F1" s="25"/>
      <c r="G1" s="25"/>
      <c r="H1" s="25"/>
    </row>
    <row r="2" spans="1:8" x14ac:dyDescent="0.4">
      <c r="B2" s="57" t="s">
        <v>7007</v>
      </c>
      <c r="C2" s="57"/>
      <c r="D2" s="57"/>
      <c r="E2" s="57"/>
      <c r="G2" s="9"/>
      <c r="H2" s="10"/>
    </row>
    <row r="3" spans="1:8" x14ac:dyDescent="0.4">
      <c r="B3" s="57"/>
      <c r="C3" s="57"/>
      <c r="D3" s="57"/>
      <c r="E3" s="57"/>
      <c r="G3" s="9" t="s">
        <v>3027</v>
      </c>
      <c r="H3" s="1">
        <f ca="1">TODAY()</f>
        <v>45990</v>
      </c>
    </row>
    <row r="4" spans="1:8" ht="21.4" customHeight="1" x14ac:dyDescent="0.6">
      <c r="B4" s="26"/>
      <c r="C4" s="26"/>
      <c r="D4" s="26"/>
      <c r="E4" s="26"/>
      <c r="G4" s="9"/>
      <c r="H4" s="1"/>
    </row>
    <row r="6" spans="1:8" x14ac:dyDescent="0.4">
      <c r="B6" s="16" t="s">
        <v>3028</v>
      </c>
      <c r="C6" s="16"/>
      <c r="D6" s="16"/>
      <c r="E6" s="16"/>
      <c r="F6" s="16"/>
      <c r="G6" s="16"/>
      <c r="H6" s="16"/>
    </row>
    <row r="7" spans="1:8" x14ac:dyDescent="0.4">
      <c r="B7" s="11" t="s">
        <v>3029</v>
      </c>
      <c r="C7" s="30" t="s">
        <v>3030</v>
      </c>
      <c r="D7" s="16"/>
      <c r="E7" s="70" t="s">
        <v>3031</v>
      </c>
      <c r="F7" s="70"/>
      <c r="G7" s="68"/>
      <c r="H7" s="68"/>
    </row>
    <row r="8" spans="1:8" x14ac:dyDescent="0.4">
      <c r="B8" s="11" t="s">
        <v>3032</v>
      </c>
      <c r="C8" s="31"/>
      <c r="D8" s="28"/>
      <c r="E8" s="70" t="s">
        <v>3033</v>
      </c>
      <c r="F8" s="70"/>
      <c r="G8" s="69"/>
      <c r="H8" s="69"/>
    </row>
    <row r="9" spans="1:8" x14ac:dyDescent="0.4">
      <c r="B9" s="11" t="s">
        <v>3034</v>
      </c>
      <c r="C9" s="32" t="s">
        <v>3035</v>
      </c>
      <c r="D9" s="16"/>
      <c r="E9" s="70" t="s">
        <v>3036</v>
      </c>
      <c r="F9" s="70"/>
      <c r="G9" s="69"/>
      <c r="H9" s="69"/>
    </row>
    <row r="10" spans="1:8" x14ac:dyDescent="0.4">
      <c r="B10" s="11" t="s">
        <v>3037</v>
      </c>
      <c r="C10" s="32"/>
      <c r="D10" s="16"/>
      <c r="E10" s="70" t="s">
        <v>3038</v>
      </c>
      <c r="F10" s="70"/>
      <c r="G10" s="69"/>
      <c r="H10" s="69"/>
    </row>
    <row r="11" spans="1:8" x14ac:dyDescent="0.4">
      <c r="B11" s="11" t="s">
        <v>3039</v>
      </c>
      <c r="C11" s="33" t="s">
        <v>1192</v>
      </c>
      <c r="D11" s="27"/>
      <c r="E11" s="29"/>
      <c r="F11" s="29"/>
      <c r="G11" s="24"/>
      <c r="H11" s="24"/>
    </row>
    <row r="12" spans="1:8" x14ac:dyDescent="0.4">
      <c r="B12" s="2"/>
    </row>
    <row r="13" spans="1:8" x14ac:dyDescent="0.4">
      <c r="A13" s="12" t="s">
        <v>3040</v>
      </c>
      <c r="H13" s="38" t="s">
        <v>3041</v>
      </c>
    </row>
    <row r="14" spans="1:8" ht="39.75" customHeight="1" x14ac:dyDescent="0.4">
      <c r="A14" s="36" t="s">
        <v>3042</v>
      </c>
      <c r="B14" s="13" t="s">
        <v>3043</v>
      </c>
      <c r="C14" s="14" t="s">
        <v>3044</v>
      </c>
      <c r="D14" s="14" t="s">
        <v>3045</v>
      </c>
      <c r="E14" s="6" t="s">
        <v>3046</v>
      </c>
      <c r="F14" s="6" t="s">
        <v>3047</v>
      </c>
      <c r="G14" s="35" t="s">
        <v>3048</v>
      </c>
      <c r="H14" s="35" t="s">
        <v>3049</v>
      </c>
    </row>
    <row r="15" spans="1:8" ht="30.95" customHeight="1" x14ac:dyDescent="0.4">
      <c r="A15" s="18"/>
      <c r="B15" s="19" t="str">
        <f>IFERROR(VLOOKUP($A15,D!$D:$X,12,FALSE),"")</f>
        <v/>
      </c>
      <c r="C15" s="19" t="str">
        <f>IFERROR(VLOOKUP($A15,D!$D:$X,10,FALSE),"")</f>
        <v/>
      </c>
      <c r="D15" s="20" t="str">
        <f>IFERROR(VLOOKUP($A15,D!$D:$X,8,FALSE),"")</f>
        <v/>
      </c>
      <c r="E15" s="21">
        <v>1</v>
      </c>
      <c r="F15" s="22" t="s">
        <v>3050</v>
      </c>
      <c r="G15" s="23" t="str">
        <f>IFERROR(VLOOKUP($A15,D!$D:$X,15,FALSE),"")</f>
        <v/>
      </c>
      <c r="H15" s="23" t="str">
        <f>IFERROR(E15*G15,"")</f>
        <v/>
      </c>
    </row>
    <row r="16" spans="1:8" ht="30.95" customHeight="1" x14ac:dyDescent="0.4">
      <c r="A16" s="18"/>
      <c r="B16" s="19" t="str">
        <f>IFERROR(VLOOKUP($A16,D!$D:$X,12,FALSE),"")</f>
        <v/>
      </c>
      <c r="C16" s="19" t="str">
        <f>IFERROR(VLOOKUP($A16,D!$D:$X,10,FALSE),"")</f>
        <v/>
      </c>
      <c r="D16" s="20" t="str">
        <f>IFERROR(VLOOKUP($A16,D!$D:$X,8,FALSE),"")</f>
        <v/>
      </c>
      <c r="E16" s="21"/>
      <c r="F16" s="22" t="s">
        <v>3050</v>
      </c>
      <c r="G16" s="23" t="str">
        <f>IFERROR(VLOOKUP($A16,D!$D:$X,15,FALSE),"")</f>
        <v/>
      </c>
      <c r="H16" s="23" t="str">
        <f t="shared" ref="H16:H24" si="0">IFERROR(E16*G16,"")</f>
        <v/>
      </c>
    </row>
    <row r="17" spans="1:8" ht="30.95" customHeight="1" x14ac:dyDescent="0.4">
      <c r="A17" s="18"/>
      <c r="B17" s="19" t="str">
        <f>IFERROR(VLOOKUP($A17,D!$D:$X,12,FALSE),"")</f>
        <v/>
      </c>
      <c r="C17" s="19" t="str">
        <f>IFERROR(VLOOKUP($A17,D!$D:$X,10,FALSE),"")</f>
        <v/>
      </c>
      <c r="D17" s="20" t="str">
        <f>IFERROR(VLOOKUP($A17,D!$D:$X,8,FALSE),"")</f>
        <v/>
      </c>
      <c r="E17" s="21"/>
      <c r="F17" s="22" t="s">
        <v>3050</v>
      </c>
      <c r="G17" s="23" t="str">
        <f>IFERROR(VLOOKUP($A17,D!$D:$X,15,FALSE),"")</f>
        <v/>
      </c>
      <c r="H17" s="23" t="str">
        <f t="shared" si="0"/>
        <v/>
      </c>
    </row>
    <row r="18" spans="1:8" ht="30.95" customHeight="1" x14ac:dyDescent="0.4">
      <c r="A18" s="18"/>
      <c r="B18" s="19" t="str">
        <f>IFERROR(VLOOKUP($A18,D!$D:$X,12,FALSE),"")</f>
        <v/>
      </c>
      <c r="C18" s="19" t="str">
        <f>IFERROR(VLOOKUP($A18,D!$D:$X,10,FALSE),"")</f>
        <v/>
      </c>
      <c r="D18" s="20" t="str">
        <f>IFERROR(VLOOKUP($A18,D!$D:$X,8,FALSE),"")</f>
        <v/>
      </c>
      <c r="E18" s="21"/>
      <c r="F18" s="22" t="s">
        <v>3050</v>
      </c>
      <c r="G18" s="23" t="str">
        <f>IFERROR(VLOOKUP($A18,D!$D:$X,15,FALSE),"")</f>
        <v/>
      </c>
      <c r="H18" s="23" t="str">
        <f t="shared" si="0"/>
        <v/>
      </c>
    </row>
    <row r="19" spans="1:8" ht="30.95" customHeight="1" x14ac:dyDescent="0.4">
      <c r="A19" s="18"/>
      <c r="B19" s="19" t="str">
        <f>IFERROR(VLOOKUP($A19,D!$D:$X,12,FALSE),"")</f>
        <v/>
      </c>
      <c r="C19" s="19" t="str">
        <f>IFERROR(VLOOKUP($A19,D!$D:$X,10,FALSE),"")</f>
        <v/>
      </c>
      <c r="D19" s="20" t="str">
        <f>IFERROR(VLOOKUP($A19,D!$D:$X,8,FALSE),"")</f>
        <v/>
      </c>
      <c r="E19" s="21"/>
      <c r="F19" s="22" t="s">
        <v>3050</v>
      </c>
      <c r="G19" s="23" t="str">
        <f>IFERROR(VLOOKUP($A19,D!$D:$X,15,FALSE),"")</f>
        <v/>
      </c>
      <c r="H19" s="23" t="str">
        <f t="shared" si="0"/>
        <v/>
      </c>
    </row>
    <row r="20" spans="1:8" ht="30.95" customHeight="1" x14ac:dyDescent="0.4">
      <c r="A20" s="18"/>
      <c r="B20" s="19" t="str">
        <f>IFERROR(VLOOKUP($A20,D!$D:$X,12,FALSE),"")</f>
        <v/>
      </c>
      <c r="C20" s="19" t="str">
        <f>IFERROR(VLOOKUP($A20,D!$D:$X,10,FALSE),"")</f>
        <v/>
      </c>
      <c r="D20" s="20" t="str">
        <f>IFERROR(VLOOKUP($A20,D!$D:$X,8,FALSE),"")</f>
        <v/>
      </c>
      <c r="E20" s="21"/>
      <c r="F20" s="22" t="s">
        <v>3050</v>
      </c>
      <c r="G20" s="23" t="str">
        <f>IFERROR(VLOOKUP($A20,D!$D:$X,15,FALSE),"")</f>
        <v/>
      </c>
      <c r="H20" s="23" t="str">
        <f t="shared" si="0"/>
        <v/>
      </c>
    </row>
    <row r="21" spans="1:8" ht="30.95" customHeight="1" x14ac:dyDescent="0.4">
      <c r="A21" s="18"/>
      <c r="B21" s="19" t="str">
        <f>IFERROR(VLOOKUP($A21,D!$D:$X,12,FALSE),"")</f>
        <v/>
      </c>
      <c r="C21" s="19" t="str">
        <f>IFERROR(VLOOKUP($A21,D!$D:$X,10,FALSE),"")</f>
        <v/>
      </c>
      <c r="D21" s="20" t="str">
        <f>IFERROR(VLOOKUP($A21,D!$D:$X,8,FALSE),"")</f>
        <v/>
      </c>
      <c r="E21" s="21"/>
      <c r="F21" s="22" t="s">
        <v>3050</v>
      </c>
      <c r="G21" s="23" t="str">
        <f>IFERROR(VLOOKUP($A21,D!$D:$X,15,FALSE),"")</f>
        <v/>
      </c>
      <c r="H21" s="23" t="str">
        <f t="shared" si="0"/>
        <v/>
      </c>
    </row>
    <row r="22" spans="1:8" ht="30.95" customHeight="1" x14ac:dyDescent="0.4">
      <c r="A22" s="18"/>
      <c r="B22" s="19" t="str">
        <f>IFERROR(VLOOKUP($A22,D!$D:$X,12,FALSE),"")</f>
        <v/>
      </c>
      <c r="C22" s="19" t="str">
        <f>IFERROR(VLOOKUP($A22,D!$D:$X,10,FALSE),"")</f>
        <v/>
      </c>
      <c r="D22" s="20" t="str">
        <f>IFERROR(VLOOKUP($A22,D!$D:$X,8,FALSE),"")</f>
        <v/>
      </c>
      <c r="E22" s="21"/>
      <c r="F22" s="22" t="s">
        <v>3050</v>
      </c>
      <c r="G22" s="23" t="str">
        <f>IFERROR(VLOOKUP($A22,D!$D:$X,15,FALSE),"")</f>
        <v/>
      </c>
      <c r="H22" s="23" t="str">
        <f t="shared" si="0"/>
        <v/>
      </c>
    </row>
    <row r="23" spans="1:8" ht="30.95" customHeight="1" x14ac:dyDescent="0.4">
      <c r="A23" s="18"/>
      <c r="B23" s="19" t="str">
        <f>IFERROR(VLOOKUP($A23,D!$D:$X,12,FALSE),"")</f>
        <v/>
      </c>
      <c r="C23" s="19" t="str">
        <f>IFERROR(VLOOKUP($A23,D!$D:$X,10,FALSE),"")</f>
        <v/>
      </c>
      <c r="D23" s="20" t="str">
        <f>IFERROR(VLOOKUP($A23,D!$D:$X,8,FALSE),"")</f>
        <v/>
      </c>
      <c r="E23" s="21"/>
      <c r="F23" s="22" t="s">
        <v>3050</v>
      </c>
      <c r="G23" s="23" t="str">
        <f>IFERROR(VLOOKUP($A23,D!$D:$X,15,FALSE),"")</f>
        <v/>
      </c>
      <c r="H23" s="23" t="str">
        <f t="shared" si="0"/>
        <v/>
      </c>
    </row>
    <row r="24" spans="1:8" ht="30.95" customHeight="1" x14ac:dyDescent="0.4">
      <c r="A24" s="18"/>
      <c r="B24" s="19" t="str">
        <f>IFERROR(VLOOKUP($A24,D!$D:$X,12,FALSE),"")</f>
        <v/>
      </c>
      <c r="C24" s="19" t="str">
        <f>IFERROR(VLOOKUP($A24,D!$D:$X,10,FALSE),"")</f>
        <v/>
      </c>
      <c r="D24" s="20" t="str">
        <f>IFERROR(VLOOKUP($A24,D!$D:$X,8,FALSE),"")</f>
        <v/>
      </c>
      <c r="E24" s="21"/>
      <c r="F24" s="22" t="s">
        <v>3050</v>
      </c>
      <c r="G24" s="23" t="str">
        <f>IFERROR(VLOOKUP($A24,D!$D:$X,15,FALSE),"")</f>
        <v/>
      </c>
      <c r="H24" s="23" t="str">
        <f t="shared" si="0"/>
        <v/>
      </c>
    </row>
    <row r="25" spans="1:8" x14ac:dyDescent="0.4">
      <c r="D25" s="37" t="s">
        <v>3051</v>
      </c>
      <c r="E25" s="15">
        <f>SUM(E15:E24)</f>
        <v>1</v>
      </c>
      <c r="G25" s="3" t="s">
        <v>3052</v>
      </c>
      <c r="H25" s="47">
        <f>SUM(H15:H24)</f>
        <v>0</v>
      </c>
    </row>
    <row r="26" spans="1:8" x14ac:dyDescent="0.4">
      <c r="B26" s="7"/>
      <c r="C26" s="8"/>
      <c r="D26" s="8"/>
      <c r="H26" s="38" t="s">
        <v>3041</v>
      </c>
    </row>
    <row r="27" spans="1:8" x14ac:dyDescent="0.4">
      <c r="B27" s="7"/>
      <c r="C27" s="8"/>
      <c r="D27" s="8"/>
    </row>
    <row r="28" spans="1:8" x14ac:dyDescent="0.4">
      <c r="B28" s="4"/>
      <c r="C28" s="5"/>
      <c r="D28" s="5"/>
    </row>
    <row r="29" spans="1:8" x14ac:dyDescent="0.4">
      <c r="B29" s="4"/>
      <c r="C29" s="5"/>
      <c r="D29" s="5"/>
    </row>
    <row r="30" spans="1:8" x14ac:dyDescent="0.4">
      <c r="A30" s="58" t="s">
        <v>3053</v>
      </c>
      <c r="B30" s="58"/>
      <c r="C30" s="58"/>
      <c r="D30" s="58"/>
      <c r="E30" s="58"/>
      <c r="F30" s="58"/>
      <c r="G30" s="58"/>
      <c r="H30" s="58"/>
    </row>
    <row r="31" spans="1:8" x14ac:dyDescent="0.4">
      <c r="A31" s="59"/>
      <c r="B31" s="60"/>
      <c r="C31" s="60"/>
      <c r="D31" s="60"/>
      <c r="E31" s="60"/>
      <c r="F31" s="60"/>
      <c r="G31" s="60"/>
      <c r="H31" s="61"/>
    </row>
    <row r="32" spans="1:8" x14ac:dyDescent="0.4">
      <c r="A32" s="62"/>
      <c r="B32" s="63"/>
      <c r="C32" s="63"/>
      <c r="D32" s="63"/>
      <c r="E32" s="63"/>
      <c r="F32" s="63"/>
      <c r="G32" s="63"/>
      <c r="H32" s="64"/>
    </row>
    <row r="33" spans="1:8" x14ac:dyDescent="0.4">
      <c r="A33" s="62"/>
      <c r="B33" s="63"/>
      <c r="C33" s="63"/>
      <c r="D33" s="63"/>
      <c r="E33" s="63"/>
      <c r="F33" s="63"/>
      <c r="G33" s="63"/>
      <c r="H33" s="64"/>
    </row>
    <row r="34" spans="1:8" x14ac:dyDescent="0.4">
      <c r="A34" s="65"/>
      <c r="B34" s="66"/>
      <c r="C34" s="66"/>
      <c r="D34" s="66"/>
      <c r="E34" s="66"/>
      <c r="F34" s="66"/>
      <c r="G34" s="66"/>
      <c r="H34" s="67"/>
    </row>
  </sheetData>
  <mergeCells count="11">
    <mergeCell ref="B2:E3"/>
    <mergeCell ref="A30:H30"/>
    <mergeCell ref="A31:H34"/>
    <mergeCell ref="G7:H7"/>
    <mergeCell ref="G9:H9"/>
    <mergeCell ref="E7:F7"/>
    <mergeCell ref="E8:F8"/>
    <mergeCell ref="E9:F9"/>
    <mergeCell ref="E10:F10"/>
    <mergeCell ref="G8:H8"/>
    <mergeCell ref="G10:H10"/>
  </mergeCells>
  <phoneticPr fontId="1"/>
  <dataValidations count="1">
    <dataValidation type="list" allowBlank="1" showInputMessage="1" showErrorMessage="1" sqref="C11" xr:uid="{144DC3E9-4C94-4C97-9D4A-49253CF8F1DD}">
      <formula1>"　,すべて揃ってから連絡・納品,入荷都度連絡・納品"</formula1>
    </dataValidation>
  </dataValidations>
  <pageMargins left="0.51181102362204722" right="0.51181102362204722" top="0.74803149606299213" bottom="0.74803149606299213" header="0.31496062992125984" footer="0.31496062992125984"/>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8A541-7CBC-4041-8E67-DC63AA215EA2}">
  <dimension ref="A1:G152"/>
  <sheetViews>
    <sheetView topLeftCell="B1" workbookViewId="0">
      <selection activeCell="C1" sqref="C1"/>
    </sheetView>
  </sheetViews>
  <sheetFormatPr defaultColWidth="8.88671875" defaultRowHeight="18.75" x14ac:dyDescent="0.4"/>
  <cols>
    <col min="1" max="1" width="4.33203125" style="39" hidden="1" customWidth="1"/>
    <col min="2" max="2" width="9.33203125" style="39" customWidth="1"/>
    <col min="3" max="3" width="14.6640625" style="39" bestFit="1" customWidth="1"/>
    <col min="4" max="4" width="44.33203125" style="39" bestFit="1" customWidth="1"/>
    <col min="5" max="5" width="15.6640625" style="39" bestFit="1" customWidth="1"/>
    <col min="6" max="7" width="8.88671875" style="42"/>
    <col min="8" max="16384" width="8.88671875" style="39"/>
  </cols>
  <sheetData>
    <row r="1" spans="1:7" x14ac:dyDescent="0.4">
      <c r="A1" s="40"/>
      <c r="B1" s="40"/>
      <c r="C1" s="41"/>
      <c r="D1" s="39" t="s">
        <v>3054</v>
      </c>
    </row>
    <row r="2" spans="1:7" x14ac:dyDescent="0.4">
      <c r="A2" s="43" t="s">
        <v>3042</v>
      </c>
      <c r="B2" s="43" t="s">
        <v>3055</v>
      </c>
      <c r="C2" s="43" t="s">
        <v>3045</v>
      </c>
      <c r="D2" s="43" t="s">
        <v>3043</v>
      </c>
      <c r="E2" s="43" t="s">
        <v>3044</v>
      </c>
      <c r="F2" s="44" t="s">
        <v>3056</v>
      </c>
      <c r="G2" s="44" t="s">
        <v>3048</v>
      </c>
    </row>
    <row r="3" spans="1:7" x14ac:dyDescent="0.4">
      <c r="A3" s="43">
        <v>1</v>
      </c>
      <c r="B3" s="43" t="str">
        <f>IFERROR(VLOOKUP($C3,D!$K:$Y,15,),"")</f>
        <v/>
      </c>
      <c r="C3" s="45" t="str">
        <f>IFERROR(VLOOKUP($C$1&amp;$A3,D!$B:$K,10,FALSE),"")</f>
        <v/>
      </c>
      <c r="D3" s="43" t="str">
        <f>IFERROR(VLOOKUP($C3,D!$K:$R,5,),"")</f>
        <v/>
      </c>
      <c r="E3" s="43" t="str">
        <f>IFERROR(VLOOKUP($C3,D!$K:$R,3,),"")</f>
        <v/>
      </c>
      <c r="F3" s="44" t="str">
        <f>IFERROR(VLOOKUP($C3,D!$K:$R,7,),"")</f>
        <v/>
      </c>
      <c r="G3" s="44" t="str">
        <f>IFERROR(VLOOKUP($C3,D!$K:$R,8,),"")</f>
        <v/>
      </c>
    </row>
    <row r="4" spans="1:7" x14ac:dyDescent="0.4">
      <c r="A4" s="43">
        <f>A3+1</f>
        <v>2</v>
      </c>
      <c r="B4" s="43" t="str">
        <f>IFERROR(VLOOKUP($C4,D!$K:$Y,15,),"")</f>
        <v/>
      </c>
      <c r="C4" s="45" t="str">
        <f>IFERROR(VLOOKUP($C$1&amp;$A4,D!$B:$K,10,FALSE),"")</f>
        <v/>
      </c>
      <c r="D4" s="43" t="str">
        <f>IFERROR(VLOOKUP(C4,D!K:R,5,),"")</f>
        <v/>
      </c>
      <c r="E4" s="43" t="str">
        <f>IFERROR(VLOOKUP($C4,D!$K:$R,3,),"")</f>
        <v/>
      </c>
      <c r="F4" s="44" t="str">
        <f>IFERROR(VLOOKUP($C4,D!$K:$R,7,),"")</f>
        <v/>
      </c>
      <c r="G4" s="44" t="str">
        <f>IFERROR(VLOOKUP($C4,D!$K:$R,8,),"")</f>
        <v/>
      </c>
    </row>
    <row r="5" spans="1:7" x14ac:dyDescent="0.4">
      <c r="A5" s="43">
        <f>A4+1</f>
        <v>3</v>
      </c>
      <c r="B5" s="43" t="str">
        <f>IFERROR(VLOOKUP($C5,D!$K:$Y,15,),"")</f>
        <v/>
      </c>
      <c r="C5" s="45" t="str">
        <f>IFERROR(VLOOKUP($C$1&amp;$A5,D!$B:$K,10,FALSE),"")</f>
        <v/>
      </c>
      <c r="D5" s="43" t="str">
        <f>IFERROR(VLOOKUP(C5,D!K:R,5,),"")</f>
        <v/>
      </c>
      <c r="E5" s="43" t="str">
        <f>IFERROR(VLOOKUP($C5,D!$K:$R,3,),"")</f>
        <v/>
      </c>
      <c r="F5" s="44" t="str">
        <f>IFERROR(VLOOKUP($C5,D!$K:$R,7,),"")</f>
        <v/>
      </c>
      <c r="G5" s="44" t="str">
        <f>IFERROR(VLOOKUP($C5,D!$K:$R,8,),"")</f>
        <v/>
      </c>
    </row>
    <row r="6" spans="1:7" x14ac:dyDescent="0.4">
      <c r="A6" s="43">
        <f t="shared" ref="A6:A69" si="0">A5+1</f>
        <v>4</v>
      </c>
      <c r="B6" s="43" t="str">
        <f>IFERROR(VLOOKUP($C6,D!$K:$Y,15,),"")</f>
        <v/>
      </c>
      <c r="C6" s="45" t="str">
        <f>IFERROR(VLOOKUP($C$1&amp;$A6,D!$B:$K,10,FALSE),"")</f>
        <v/>
      </c>
      <c r="D6" s="43" t="str">
        <f>IFERROR(VLOOKUP(C6,D!K:R,5,),"")</f>
        <v/>
      </c>
      <c r="E6" s="43" t="str">
        <f>IFERROR(VLOOKUP($C6,D!$K:$R,3,),"")</f>
        <v/>
      </c>
      <c r="F6" s="44" t="str">
        <f>IFERROR(VLOOKUP($C6,D!$K:$R,7,),"")</f>
        <v/>
      </c>
      <c r="G6" s="44" t="str">
        <f>IFERROR(VLOOKUP($C6,D!$K:$R,8,),"")</f>
        <v/>
      </c>
    </row>
    <row r="7" spans="1:7" x14ac:dyDescent="0.4">
      <c r="A7" s="43">
        <f t="shared" si="0"/>
        <v>5</v>
      </c>
      <c r="B7" s="43" t="str">
        <f>IFERROR(VLOOKUP($C7,D!$K:$Y,15,),"")</f>
        <v/>
      </c>
      <c r="C7" s="45" t="str">
        <f>IFERROR(VLOOKUP($C$1&amp;$A7,D!$B:$K,10,FALSE),"")</f>
        <v/>
      </c>
      <c r="D7" s="43" t="str">
        <f>IFERROR(VLOOKUP(C7,D!K:R,5,),"")</f>
        <v/>
      </c>
      <c r="E7" s="43" t="str">
        <f>IFERROR(VLOOKUP($C7,D!$K:$R,3,),"")</f>
        <v/>
      </c>
      <c r="F7" s="44" t="str">
        <f>IFERROR(VLOOKUP($C7,D!$K:$R,7,),"")</f>
        <v/>
      </c>
      <c r="G7" s="44" t="str">
        <f>IFERROR(VLOOKUP($C7,D!$K:$R,8,),"")</f>
        <v/>
      </c>
    </row>
    <row r="8" spans="1:7" x14ac:dyDescent="0.4">
      <c r="A8" s="43">
        <f t="shared" si="0"/>
        <v>6</v>
      </c>
      <c r="B8" s="43" t="str">
        <f>IFERROR(VLOOKUP($C8,D!$K:$Y,15,),"")</f>
        <v/>
      </c>
      <c r="C8" s="45" t="str">
        <f>IFERROR(VLOOKUP($C$1&amp;$A8,D!$B:$K,10,FALSE),"")</f>
        <v/>
      </c>
      <c r="D8" s="43" t="str">
        <f>IFERROR(VLOOKUP(C8,D!K:R,5,),"")</f>
        <v/>
      </c>
      <c r="E8" s="43" t="str">
        <f>IFERROR(VLOOKUP($C8,D!$K:$R,3,),"")</f>
        <v/>
      </c>
      <c r="F8" s="44" t="str">
        <f>IFERROR(VLOOKUP($C8,D!$K:$R,7,),"")</f>
        <v/>
      </c>
      <c r="G8" s="44" t="str">
        <f>IFERROR(VLOOKUP($C8,D!$K:$R,8,),"")</f>
        <v/>
      </c>
    </row>
    <row r="9" spans="1:7" x14ac:dyDescent="0.4">
      <c r="A9" s="43">
        <f t="shared" si="0"/>
        <v>7</v>
      </c>
      <c r="B9" s="43" t="str">
        <f>IFERROR(VLOOKUP($C9,D!$K:$Y,15,),"")</f>
        <v/>
      </c>
      <c r="C9" s="45" t="str">
        <f>IFERROR(VLOOKUP($C$1&amp;$A9,D!$B:$K,10,FALSE),"")</f>
        <v/>
      </c>
      <c r="D9" s="43" t="str">
        <f>IFERROR(VLOOKUP(C9,D!K:R,5,),"")</f>
        <v/>
      </c>
      <c r="E9" s="43" t="str">
        <f>IFERROR(VLOOKUP($C9,D!$K:$R,3,),"")</f>
        <v/>
      </c>
      <c r="F9" s="44" t="str">
        <f>IFERROR(VLOOKUP($C9,D!$K:$R,7,),"")</f>
        <v/>
      </c>
      <c r="G9" s="44" t="str">
        <f>IFERROR(VLOOKUP($C9,D!$K:$R,8,),"")</f>
        <v/>
      </c>
    </row>
    <row r="10" spans="1:7" x14ac:dyDescent="0.4">
      <c r="A10" s="43">
        <f t="shared" si="0"/>
        <v>8</v>
      </c>
      <c r="B10" s="43" t="str">
        <f>IFERROR(VLOOKUP($C10,D!$K:$Y,15,),"")</f>
        <v/>
      </c>
      <c r="C10" s="45" t="str">
        <f>IFERROR(VLOOKUP($C$1&amp;$A10,D!$B:$K,10,FALSE),"")</f>
        <v/>
      </c>
      <c r="D10" s="43" t="str">
        <f>IFERROR(VLOOKUP(C10,D!K:R,5,),"")</f>
        <v/>
      </c>
      <c r="E10" s="43" t="str">
        <f>IFERROR(VLOOKUP($C10,D!$K:$R,3,),"")</f>
        <v/>
      </c>
      <c r="F10" s="44" t="str">
        <f>IFERROR(VLOOKUP($C10,D!$K:$R,7,),"")</f>
        <v/>
      </c>
      <c r="G10" s="44" t="str">
        <f>IFERROR(VLOOKUP($C10,D!$K:$R,8,),"")</f>
        <v/>
      </c>
    </row>
    <row r="11" spans="1:7" x14ac:dyDescent="0.4">
      <c r="A11" s="43">
        <f t="shared" si="0"/>
        <v>9</v>
      </c>
      <c r="B11" s="43" t="str">
        <f>IFERROR(VLOOKUP($C11,D!$K:$Y,15,),"")</f>
        <v/>
      </c>
      <c r="C11" s="45" t="str">
        <f>IFERROR(VLOOKUP($C$1&amp;$A11,D!$B:$K,10,FALSE),"")</f>
        <v/>
      </c>
      <c r="D11" s="43" t="str">
        <f>IFERROR(VLOOKUP(C11,D!K:R,5,),"")</f>
        <v/>
      </c>
      <c r="E11" s="43" t="str">
        <f>IFERROR(VLOOKUP($C11,D!$K:$R,3,),"")</f>
        <v/>
      </c>
      <c r="F11" s="44" t="str">
        <f>IFERROR(VLOOKUP($C11,D!$K:$R,7,),"")</f>
        <v/>
      </c>
      <c r="G11" s="44" t="str">
        <f>IFERROR(VLOOKUP($C11,D!$K:$R,8,),"")</f>
        <v/>
      </c>
    </row>
    <row r="12" spans="1:7" x14ac:dyDescent="0.4">
      <c r="A12" s="43">
        <f t="shared" si="0"/>
        <v>10</v>
      </c>
      <c r="B12" s="43" t="str">
        <f>IFERROR(VLOOKUP($C12,D!$K:$Y,15,),"")</f>
        <v/>
      </c>
      <c r="C12" s="45" t="str">
        <f>IFERROR(VLOOKUP($C$1&amp;$A12,D!$B:$K,10,FALSE),"")</f>
        <v/>
      </c>
      <c r="D12" s="43" t="str">
        <f>IFERROR(VLOOKUP(C12,D!K:R,5,),"")</f>
        <v/>
      </c>
      <c r="E12" s="43" t="str">
        <f>IFERROR(VLOOKUP($C12,D!$K:$R,3,),"")</f>
        <v/>
      </c>
      <c r="F12" s="44" t="str">
        <f>IFERROR(VLOOKUP($C12,D!$K:$R,7,),"")</f>
        <v/>
      </c>
      <c r="G12" s="44" t="str">
        <f>IFERROR(VLOOKUP($C12,D!$K:$R,8,),"")</f>
        <v/>
      </c>
    </row>
    <row r="13" spans="1:7" x14ac:dyDescent="0.4">
      <c r="A13" s="43">
        <f t="shared" si="0"/>
        <v>11</v>
      </c>
      <c r="B13" s="43" t="str">
        <f>IFERROR(VLOOKUP($C13,D!$K:$Y,15,),"")</f>
        <v/>
      </c>
      <c r="C13" s="45" t="str">
        <f>IFERROR(VLOOKUP($C$1&amp;$A13,D!$B:$K,10,FALSE),"")</f>
        <v/>
      </c>
      <c r="D13" s="43" t="str">
        <f>IFERROR(VLOOKUP(C13,D!K:R,5,),"")</f>
        <v/>
      </c>
      <c r="E13" s="43" t="str">
        <f>IFERROR(VLOOKUP($C13,D!$K:$R,3,),"")</f>
        <v/>
      </c>
      <c r="F13" s="44" t="str">
        <f>IFERROR(VLOOKUP($C13,D!$K:$R,7,),"")</f>
        <v/>
      </c>
      <c r="G13" s="44" t="str">
        <f>IFERROR(VLOOKUP($C13,D!$K:$R,8,),"")</f>
        <v/>
      </c>
    </row>
    <row r="14" spans="1:7" x14ac:dyDescent="0.4">
      <c r="A14" s="43">
        <f t="shared" si="0"/>
        <v>12</v>
      </c>
      <c r="B14" s="43" t="str">
        <f>IFERROR(VLOOKUP($C14,D!$K:$Y,15,),"")</f>
        <v/>
      </c>
      <c r="C14" s="45" t="str">
        <f>IFERROR(VLOOKUP($C$1&amp;$A14,D!$B:$K,10,FALSE),"")</f>
        <v/>
      </c>
      <c r="D14" s="43" t="str">
        <f>IFERROR(VLOOKUP(C14,D!K:R,5,),"")</f>
        <v/>
      </c>
      <c r="E14" s="43" t="str">
        <f>IFERROR(VLOOKUP($C14,D!$K:$R,3,),"")</f>
        <v/>
      </c>
      <c r="F14" s="44" t="str">
        <f>IFERROR(VLOOKUP($C14,D!$K:$R,7,),"")</f>
        <v/>
      </c>
      <c r="G14" s="44" t="str">
        <f>IFERROR(VLOOKUP($C14,D!$K:$R,8,),"")</f>
        <v/>
      </c>
    </row>
    <row r="15" spans="1:7" x14ac:dyDescent="0.4">
      <c r="A15" s="43">
        <f t="shared" si="0"/>
        <v>13</v>
      </c>
      <c r="B15" s="43" t="str">
        <f>IFERROR(VLOOKUP($C15,D!$K:$Y,15,),"")</f>
        <v/>
      </c>
      <c r="C15" s="45" t="str">
        <f>IFERROR(VLOOKUP($C$1&amp;$A15,D!$B:$K,10,FALSE),"")</f>
        <v/>
      </c>
      <c r="D15" s="43" t="str">
        <f>IFERROR(VLOOKUP(C15,D!K:R,5,),"")</f>
        <v/>
      </c>
      <c r="E15" s="43" t="str">
        <f>IFERROR(VLOOKUP($C15,D!$K:$R,3,),"")</f>
        <v/>
      </c>
      <c r="F15" s="44" t="str">
        <f>IFERROR(VLOOKUP($C15,D!$K:$R,7,),"")</f>
        <v/>
      </c>
      <c r="G15" s="44" t="str">
        <f>IFERROR(VLOOKUP($C15,D!$K:$R,8,),"")</f>
        <v/>
      </c>
    </row>
    <row r="16" spans="1:7" x14ac:dyDescent="0.4">
      <c r="A16" s="43">
        <f t="shared" si="0"/>
        <v>14</v>
      </c>
      <c r="B16" s="43" t="str">
        <f>IFERROR(VLOOKUP($C16,D!$K:$Y,15,),"")</f>
        <v/>
      </c>
      <c r="C16" s="45" t="str">
        <f>IFERROR(VLOOKUP($C$1&amp;$A16,D!$B:$K,10,FALSE),"")</f>
        <v/>
      </c>
      <c r="D16" s="43" t="str">
        <f>IFERROR(VLOOKUP(C16,D!K:R,5,),"")</f>
        <v/>
      </c>
      <c r="E16" s="43" t="str">
        <f>IFERROR(VLOOKUP($C16,D!$K:$R,3,),"")</f>
        <v/>
      </c>
      <c r="F16" s="44" t="str">
        <f>IFERROR(VLOOKUP($C16,D!$K:$R,7,),"")</f>
        <v/>
      </c>
      <c r="G16" s="44" t="str">
        <f>IFERROR(VLOOKUP($C16,D!$K:$R,8,),"")</f>
        <v/>
      </c>
    </row>
    <row r="17" spans="1:7" x14ac:dyDescent="0.4">
      <c r="A17" s="43">
        <f t="shared" si="0"/>
        <v>15</v>
      </c>
      <c r="B17" s="43" t="str">
        <f>IFERROR(VLOOKUP($C17,D!$K:$Y,15,),"")</f>
        <v/>
      </c>
      <c r="C17" s="45" t="str">
        <f>IFERROR(VLOOKUP($C$1&amp;$A17,D!$B:$K,10,FALSE),"")</f>
        <v/>
      </c>
      <c r="D17" s="43" t="str">
        <f>IFERROR(VLOOKUP(C17,D!K:R,5,),"")</f>
        <v/>
      </c>
      <c r="E17" s="43" t="str">
        <f>IFERROR(VLOOKUP($C17,D!$K:$R,3,),"")</f>
        <v/>
      </c>
      <c r="F17" s="44" t="str">
        <f>IFERROR(VLOOKUP($C17,D!$K:$R,7,),"")</f>
        <v/>
      </c>
      <c r="G17" s="44" t="str">
        <f>IFERROR(VLOOKUP($C17,D!$K:$R,8,),"")</f>
        <v/>
      </c>
    </row>
    <row r="18" spans="1:7" x14ac:dyDescent="0.4">
      <c r="A18" s="43">
        <f t="shared" si="0"/>
        <v>16</v>
      </c>
      <c r="B18" s="43" t="str">
        <f>IFERROR(VLOOKUP($C18,D!$K:$Y,15,),"")</f>
        <v/>
      </c>
      <c r="C18" s="45" t="str">
        <f>IFERROR(VLOOKUP($C$1&amp;$A18,D!$B:$K,10,FALSE),"")</f>
        <v/>
      </c>
      <c r="D18" s="43" t="str">
        <f>IFERROR(VLOOKUP(C18,D!K:R,5,),"")</f>
        <v/>
      </c>
      <c r="E18" s="43" t="str">
        <f>IFERROR(VLOOKUP($C18,D!$K:$R,3,),"")</f>
        <v/>
      </c>
      <c r="F18" s="44" t="str">
        <f>IFERROR(VLOOKUP($C18,D!$K:$R,7,),"")</f>
        <v/>
      </c>
      <c r="G18" s="44" t="str">
        <f>IFERROR(VLOOKUP($C18,D!$K:$R,8,),"")</f>
        <v/>
      </c>
    </row>
    <row r="19" spans="1:7" x14ac:dyDescent="0.4">
      <c r="A19" s="43">
        <f t="shared" si="0"/>
        <v>17</v>
      </c>
      <c r="B19" s="43" t="str">
        <f>IFERROR(VLOOKUP($C19,D!$K:$Y,15,),"")</f>
        <v/>
      </c>
      <c r="C19" s="45" t="str">
        <f>IFERROR(VLOOKUP($C$1&amp;$A19,D!$B:$K,10,FALSE),"")</f>
        <v/>
      </c>
      <c r="D19" s="43" t="str">
        <f>IFERROR(VLOOKUP(C19,D!K:R,5,),"")</f>
        <v/>
      </c>
      <c r="E19" s="43" t="str">
        <f>IFERROR(VLOOKUP($C19,D!$K:$R,3,),"")</f>
        <v/>
      </c>
      <c r="F19" s="44" t="str">
        <f>IFERROR(VLOOKUP($C19,D!$K:$R,7,),"")</f>
        <v/>
      </c>
      <c r="G19" s="44" t="str">
        <f>IFERROR(VLOOKUP($C19,D!$K:$R,8,),"")</f>
        <v/>
      </c>
    </row>
    <row r="20" spans="1:7" x14ac:dyDescent="0.4">
      <c r="A20" s="43">
        <f t="shared" si="0"/>
        <v>18</v>
      </c>
      <c r="B20" s="43" t="str">
        <f>IFERROR(VLOOKUP($C20,D!$K:$Y,15,),"")</f>
        <v/>
      </c>
      <c r="C20" s="45" t="str">
        <f>IFERROR(VLOOKUP($C$1&amp;$A20,D!$B:$K,10,FALSE),"")</f>
        <v/>
      </c>
      <c r="D20" s="43" t="str">
        <f>IFERROR(VLOOKUP(C20,D!K:R,5,),"")</f>
        <v/>
      </c>
      <c r="E20" s="43" t="str">
        <f>IFERROR(VLOOKUP($C20,D!$K:$R,3,),"")</f>
        <v/>
      </c>
      <c r="F20" s="44" t="str">
        <f>IFERROR(VLOOKUP($C20,D!$K:$R,7,),"")</f>
        <v/>
      </c>
      <c r="G20" s="44" t="str">
        <f>IFERROR(VLOOKUP($C20,D!$K:$R,8,),"")</f>
        <v/>
      </c>
    </row>
    <row r="21" spans="1:7" x14ac:dyDescent="0.4">
      <c r="A21" s="43">
        <f t="shared" si="0"/>
        <v>19</v>
      </c>
      <c r="B21" s="43" t="str">
        <f>IFERROR(VLOOKUP($C21,D!$K:$Y,15,),"")</f>
        <v/>
      </c>
      <c r="C21" s="45" t="str">
        <f>IFERROR(VLOOKUP($C$1&amp;$A21,D!$B:$K,10,FALSE),"")</f>
        <v/>
      </c>
      <c r="D21" s="43" t="str">
        <f>IFERROR(VLOOKUP(C21,D!K:R,5,),"")</f>
        <v/>
      </c>
      <c r="E21" s="43" t="str">
        <f>IFERROR(VLOOKUP($C21,D!$K:$R,3,),"")</f>
        <v/>
      </c>
      <c r="F21" s="44" t="str">
        <f>IFERROR(VLOOKUP($C21,D!$K:$R,7,),"")</f>
        <v/>
      </c>
      <c r="G21" s="44" t="str">
        <f>IFERROR(VLOOKUP($C21,D!$K:$R,8,),"")</f>
        <v/>
      </c>
    </row>
    <row r="22" spans="1:7" x14ac:dyDescent="0.4">
      <c r="A22" s="43">
        <f t="shared" si="0"/>
        <v>20</v>
      </c>
      <c r="B22" s="43" t="str">
        <f>IFERROR(VLOOKUP($C22,D!$K:$Y,15,),"")</f>
        <v/>
      </c>
      <c r="C22" s="45" t="str">
        <f>IFERROR(VLOOKUP($C$1&amp;$A22,D!$B:$K,10,FALSE),"")</f>
        <v/>
      </c>
      <c r="D22" s="43" t="str">
        <f>IFERROR(VLOOKUP(C22,D!K:R,5,),"")</f>
        <v/>
      </c>
      <c r="E22" s="43" t="str">
        <f>IFERROR(VLOOKUP($C22,D!$K:$R,3,),"")</f>
        <v/>
      </c>
      <c r="F22" s="44" t="str">
        <f>IFERROR(VLOOKUP($C22,D!$K:$R,7,),"")</f>
        <v/>
      </c>
      <c r="G22" s="44" t="str">
        <f>IFERROR(VLOOKUP($C22,D!$K:$R,8,),"")</f>
        <v/>
      </c>
    </row>
    <row r="23" spans="1:7" x14ac:dyDescent="0.4">
      <c r="A23" s="43">
        <f t="shared" si="0"/>
        <v>21</v>
      </c>
      <c r="B23" s="43" t="str">
        <f>IFERROR(VLOOKUP($C23,D!$K:$Y,15,),"")</f>
        <v/>
      </c>
      <c r="C23" s="45" t="str">
        <f>IFERROR(VLOOKUP($C$1&amp;$A23,D!$B:$K,10,FALSE),"")</f>
        <v/>
      </c>
      <c r="D23" s="43" t="str">
        <f>IFERROR(VLOOKUP(C23,D!K:R,5,),"")</f>
        <v/>
      </c>
      <c r="E23" s="43" t="str">
        <f>IFERROR(VLOOKUP($C23,D!$K:$R,3,),"")</f>
        <v/>
      </c>
      <c r="F23" s="44" t="str">
        <f>IFERROR(VLOOKUP($C23,D!$K:$R,7,),"")</f>
        <v/>
      </c>
      <c r="G23" s="44" t="str">
        <f>IFERROR(VLOOKUP($C23,D!$K:$R,8,),"")</f>
        <v/>
      </c>
    </row>
    <row r="24" spans="1:7" x14ac:dyDescent="0.4">
      <c r="A24" s="43">
        <f t="shared" si="0"/>
        <v>22</v>
      </c>
      <c r="B24" s="43" t="str">
        <f>IFERROR(VLOOKUP($C24,D!$K:$Y,15,),"")</f>
        <v/>
      </c>
      <c r="C24" s="45" t="str">
        <f>IFERROR(VLOOKUP($C$1&amp;$A24,D!$B:$K,10,FALSE),"")</f>
        <v/>
      </c>
      <c r="D24" s="43" t="str">
        <f>IFERROR(VLOOKUP(C24,D!K:R,5,),"")</f>
        <v/>
      </c>
      <c r="E24" s="43" t="str">
        <f>IFERROR(VLOOKUP($C24,D!$K:$R,3,),"")</f>
        <v/>
      </c>
      <c r="F24" s="44" t="str">
        <f>IFERROR(VLOOKUP($C24,D!$K:$R,7,),"")</f>
        <v/>
      </c>
      <c r="G24" s="44" t="str">
        <f>IFERROR(VLOOKUP($C24,D!$K:$R,8,),"")</f>
        <v/>
      </c>
    </row>
    <row r="25" spans="1:7" x14ac:dyDescent="0.4">
      <c r="A25" s="43">
        <f t="shared" si="0"/>
        <v>23</v>
      </c>
      <c r="B25" s="43" t="str">
        <f>IFERROR(VLOOKUP($C25,D!$K:$Y,15,),"")</f>
        <v/>
      </c>
      <c r="C25" s="45" t="str">
        <f>IFERROR(VLOOKUP($C$1&amp;$A25,D!$B:$K,10,FALSE),"")</f>
        <v/>
      </c>
      <c r="D25" s="43" t="str">
        <f>IFERROR(VLOOKUP(C25,D!K:R,5,),"")</f>
        <v/>
      </c>
      <c r="E25" s="43" t="str">
        <f>IFERROR(VLOOKUP($C25,D!$K:$R,3,),"")</f>
        <v/>
      </c>
      <c r="F25" s="44" t="str">
        <f>IFERROR(VLOOKUP($C25,D!$K:$R,7,),"")</f>
        <v/>
      </c>
      <c r="G25" s="44" t="str">
        <f>IFERROR(VLOOKUP($C25,D!$K:$R,8,),"")</f>
        <v/>
      </c>
    </row>
    <row r="26" spans="1:7" x14ac:dyDescent="0.4">
      <c r="A26" s="43">
        <f t="shared" si="0"/>
        <v>24</v>
      </c>
      <c r="B26" s="43" t="str">
        <f>IFERROR(VLOOKUP($C26,D!$K:$Y,15,),"")</f>
        <v/>
      </c>
      <c r="C26" s="45" t="str">
        <f>IFERROR(VLOOKUP($C$1&amp;$A26,D!$B:$K,10,FALSE),"")</f>
        <v/>
      </c>
      <c r="D26" s="43" t="str">
        <f>IFERROR(VLOOKUP(C26,D!K:R,5,),"")</f>
        <v/>
      </c>
      <c r="E26" s="43" t="str">
        <f>IFERROR(VLOOKUP($C26,D!$K:$R,3,),"")</f>
        <v/>
      </c>
      <c r="F26" s="44" t="str">
        <f>IFERROR(VLOOKUP($C26,D!$K:$R,7,),"")</f>
        <v/>
      </c>
      <c r="G26" s="44" t="str">
        <f>IFERROR(VLOOKUP($C26,D!$K:$R,8,),"")</f>
        <v/>
      </c>
    </row>
    <row r="27" spans="1:7" x14ac:dyDescent="0.4">
      <c r="A27" s="43">
        <f t="shared" si="0"/>
        <v>25</v>
      </c>
      <c r="B27" s="43" t="str">
        <f>IFERROR(VLOOKUP($C27,D!$K:$Y,15,),"")</f>
        <v/>
      </c>
      <c r="C27" s="45" t="str">
        <f>IFERROR(VLOOKUP($C$1&amp;$A27,D!$B:$K,10,FALSE),"")</f>
        <v/>
      </c>
      <c r="D27" s="43" t="str">
        <f>IFERROR(VLOOKUP(C27,D!K:R,5,),"")</f>
        <v/>
      </c>
      <c r="E27" s="43" t="str">
        <f>IFERROR(VLOOKUP($C27,D!$K:$R,3,),"")</f>
        <v/>
      </c>
      <c r="F27" s="44" t="str">
        <f>IFERROR(VLOOKUP($C27,D!$K:$R,7,),"")</f>
        <v/>
      </c>
      <c r="G27" s="44" t="str">
        <f>IFERROR(VLOOKUP($C27,D!$K:$R,8,),"")</f>
        <v/>
      </c>
    </row>
    <row r="28" spans="1:7" x14ac:dyDescent="0.4">
      <c r="A28" s="43">
        <f t="shared" si="0"/>
        <v>26</v>
      </c>
      <c r="B28" s="43" t="str">
        <f>IFERROR(VLOOKUP($C28,D!$K:$Y,15,),"")</f>
        <v/>
      </c>
      <c r="C28" s="45" t="str">
        <f>IFERROR(VLOOKUP($C$1&amp;$A28,D!$B:$K,10,FALSE),"")</f>
        <v/>
      </c>
      <c r="D28" s="43" t="str">
        <f>IFERROR(VLOOKUP(C28,D!K:R,5,),"")</f>
        <v/>
      </c>
      <c r="E28" s="43" t="str">
        <f>IFERROR(VLOOKUP($C28,D!$K:$R,3,),"")</f>
        <v/>
      </c>
      <c r="F28" s="44" t="str">
        <f>IFERROR(VLOOKUP($C28,D!$K:$R,7,),"")</f>
        <v/>
      </c>
      <c r="G28" s="44" t="str">
        <f>IFERROR(VLOOKUP($C28,D!$K:$R,8,),"")</f>
        <v/>
      </c>
    </row>
    <row r="29" spans="1:7" x14ac:dyDescent="0.4">
      <c r="A29" s="43">
        <f t="shared" si="0"/>
        <v>27</v>
      </c>
      <c r="B29" s="43" t="str">
        <f>IFERROR(VLOOKUP($C29,D!$K:$Y,15,),"")</f>
        <v/>
      </c>
      <c r="C29" s="45" t="str">
        <f>IFERROR(VLOOKUP($C$1&amp;$A29,D!$B:$K,10,FALSE),"")</f>
        <v/>
      </c>
      <c r="D29" s="43" t="str">
        <f>IFERROR(VLOOKUP(C29,D!K:R,5,),"")</f>
        <v/>
      </c>
      <c r="E29" s="43" t="str">
        <f>IFERROR(VLOOKUP($C29,D!$K:$R,3,),"")</f>
        <v/>
      </c>
      <c r="F29" s="44" t="str">
        <f>IFERROR(VLOOKUP($C29,D!$K:$R,7,),"")</f>
        <v/>
      </c>
      <c r="G29" s="44" t="str">
        <f>IFERROR(VLOOKUP($C29,D!$K:$R,8,),"")</f>
        <v/>
      </c>
    </row>
    <row r="30" spans="1:7" x14ac:dyDescent="0.4">
      <c r="A30" s="43">
        <f t="shared" si="0"/>
        <v>28</v>
      </c>
      <c r="B30" s="43" t="str">
        <f>IFERROR(VLOOKUP($C30,D!$K:$Y,15,),"")</f>
        <v/>
      </c>
      <c r="C30" s="45" t="str">
        <f>IFERROR(VLOOKUP($C$1&amp;$A30,D!$B:$K,10,FALSE),"")</f>
        <v/>
      </c>
      <c r="D30" s="43" t="str">
        <f>IFERROR(VLOOKUP(C30,D!K:R,5,),"")</f>
        <v/>
      </c>
      <c r="E30" s="43" t="str">
        <f>IFERROR(VLOOKUP($C30,D!$K:$R,3,),"")</f>
        <v/>
      </c>
      <c r="F30" s="44" t="str">
        <f>IFERROR(VLOOKUP($C30,D!$K:$R,7,),"")</f>
        <v/>
      </c>
      <c r="G30" s="44" t="str">
        <f>IFERROR(VLOOKUP($C30,D!$K:$R,8,),"")</f>
        <v/>
      </c>
    </row>
    <row r="31" spans="1:7" x14ac:dyDescent="0.4">
      <c r="A31" s="43">
        <f t="shared" si="0"/>
        <v>29</v>
      </c>
      <c r="B31" s="43" t="str">
        <f>IFERROR(VLOOKUP($C31,D!$K:$Y,15,),"")</f>
        <v/>
      </c>
      <c r="C31" s="45" t="str">
        <f>IFERROR(VLOOKUP($C$1&amp;$A31,D!$B:$K,10,FALSE),"")</f>
        <v/>
      </c>
      <c r="D31" s="43" t="str">
        <f>IFERROR(VLOOKUP(C31,D!K:R,5,),"")</f>
        <v/>
      </c>
      <c r="E31" s="43" t="str">
        <f>IFERROR(VLOOKUP($C31,D!$K:$R,3,),"")</f>
        <v/>
      </c>
      <c r="F31" s="44" t="str">
        <f>IFERROR(VLOOKUP($C31,D!$K:$R,7,),"")</f>
        <v/>
      </c>
      <c r="G31" s="44" t="str">
        <f>IFERROR(VLOOKUP($C31,D!$K:$R,8,),"")</f>
        <v/>
      </c>
    </row>
    <row r="32" spans="1:7" x14ac:dyDescent="0.4">
      <c r="A32" s="43">
        <f t="shared" si="0"/>
        <v>30</v>
      </c>
      <c r="B32" s="43" t="str">
        <f>IFERROR(VLOOKUP($C32,D!$K:$Y,15,),"")</f>
        <v/>
      </c>
      <c r="C32" s="45" t="str">
        <f>IFERROR(VLOOKUP($C$1&amp;$A32,D!$B:$K,10,FALSE),"")</f>
        <v/>
      </c>
      <c r="D32" s="43" t="str">
        <f>IFERROR(VLOOKUP(C32,D!K:R,5,),"")</f>
        <v/>
      </c>
      <c r="E32" s="43" t="str">
        <f>IFERROR(VLOOKUP($C32,D!$K:$R,3,),"")</f>
        <v/>
      </c>
      <c r="F32" s="44" t="str">
        <f>IFERROR(VLOOKUP($C32,D!$K:$R,7,),"")</f>
        <v/>
      </c>
      <c r="G32" s="44" t="str">
        <f>IFERROR(VLOOKUP($C32,D!$K:$R,8,),"")</f>
        <v/>
      </c>
    </row>
    <row r="33" spans="1:7" x14ac:dyDescent="0.4">
      <c r="A33" s="43">
        <f t="shared" si="0"/>
        <v>31</v>
      </c>
      <c r="B33" s="43" t="str">
        <f>IFERROR(VLOOKUP($C33,D!$K:$Y,15,),"")</f>
        <v/>
      </c>
      <c r="C33" s="45" t="str">
        <f>IFERROR(VLOOKUP($C$1&amp;$A33,D!$B:$K,10,FALSE),"")</f>
        <v/>
      </c>
      <c r="D33" s="43" t="str">
        <f>IFERROR(VLOOKUP(C33,D!K:R,5,),"")</f>
        <v/>
      </c>
      <c r="E33" s="43" t="str">
        <f>IFERROR(VLOOKUP($C33,D!$K:$R,3,),"")</f>
        <v/>
      </c>
      <c r="F33" s="44" t="str">
        <f>IFERROR(VLOOKUP($C33,D!$K:$R,7,),"")</f>
        <v/>
      </c>
      <c r="G33" s="44" t="str">
        <f>IFERROR(VLOOKUP($C33,D!$K:$R,8,),"")</f>
        <v/>
      </c>
    </row>
    <row r="34" spans="1:7" x14ac:dyDescent="0.4">
      <c r="A34" s="43">
        <f t="shared" si="0"/>
        <v>32</v>
      </c>
      <c r="B34" s="43" t="str">
        <f>IFERROR(VLOOKUP($C34,D!$K:$Y,15,),"")</f>
        <v/>
      </c>
      <c r="C34" s="45" t="str">
        <f>IFERROR(VLOOKUP($C$1&amp;$A34,D!$B:$K,10,FALSE),"")</f>
        <v/>
      </c>
      <c r="D34" s="43" t="str">
        <f>IFERROR(VLOOKUP(C34,D!K:R,5,),"")</f>
        <v/>
      </c>
      <c r="E34" s="43" t="str">
        <f>IFERROR(VLOOKUP($C34,D!$K:$R,3,),"")</f>
        <v/>
      </c>
      <c r="F34" s="44" t="str">
        <f>IFERROR(VLOOKUP($C34,D!$K:$R,7,),"")</f>
        <v/>
      </c>
      <c r="G34" s="44" t="str">
        <f>IFERROR(VLOOKUP($C34,D!$K:$R,8,),"")</f>
        <v/>
      </c>
    </row>
    <row r="35" spans="1:7" x14ac:dyDescent="0.4">
      <c r="A35" s="43">
        <f t="shared" si="0"/>
        <v>33</v>
      </c>
      <c r="B35" s="43" t="str">
        <f>IFERROR(VLOOKUP($C35,D!$K:$Y,15,),"")</f>
        <v/>
      </c>
      <c r="C35" s="45" t="str">
        <f>IFERROR(VLOOKUP($C$1&amp;$A35,D!$B:$K,10,FALSE),"")</f>
        <v/>
      </c>
      <c r="D35" s="43" t="str">
        <f>IFERROR(VLOOKUP(C35,D!K:R,5,),"")</f>
        <v/>
      </c>
      <c r="E35" s="43" t="str">
        <f>IFERROR(VLOOKUP($C35,D!$K:$R,3,),"")</f>
        <v/>
      </c>
      <c r="F35" s="44" t="str">
        <f>IFERROR(VLOOKUP($C35,D!$K:$R,7,),"")</f>
        <v/>
      </c>
      <c r="G35" s="44" t="str">
        <f>IFERROR(VLOOKUP($C35,D!$K:$R,8,),"")</f>
        <v/>
      </c>
    </row>
    <row r="36" spans="1:7" x14ac:dyDescent="0.4">
      <c r="A36" s="43">
        <f t="shared" si="0"/>
        <v>34</v>
      </c>
      <c r="B36" s="43" t="str">
        <f>IFERROR(VLOOKUP($C36,D!$K:$Y,15,),"")</f>
        <v/>
      </c>
      <c r="C36" s="45" t="str">
        <f>IFERROR(VLOOKUP($C$1&amp;$A36,D!$B:$K,10,FALSE),"")</f>
        <v/>
      </c>
      <c r="D36" s="43" t="str">
        <f>IFERROR(VLOOKUP(C36,D!K:R,5,),"")</f>
        <v/>
      </c>
      <c r="E36" s="43" t="str">
        <f>IFERROR(VLOOKUP($C36,D!$K:$R,3,),"")</f>
        <v/>
      </c>
      <c r="F36" s="44" t="str">
        <f>IFERROR(VLOOKUP($C36,D!$K:$R,7,),"")</f>
        <v/>
      </c>
      <c r="G36" s="44" t="str">
        <f>IFERROR(VLOOKUP($C36,D!$K:$R,8,),"")</f>
        <v/>
      </c>
    </row>
    <row r="37" spans="1:7" x14ac:dyDescent="0.4">
      <c r="A37" s="43">
        <f t="shared" si="0"/>
        <v>35</v>
      </c>
      <c r="B37" s="43" t="str">
        <f>IFERROR(VLOOKUP($C37,D!$K:$Y,15,),"")</f>
        <v/>
      </c>
      <c r="C37" s="45" t="str">
        <f>IFERROR(VLOOKUP($C$1&amp;$A37,D!$B:$K,10,FALSE),"")</f>
        <v/>
      </c>
      <c r="D37" s="43" t="str">
        <f>IFERROR(VLOOKUP(C37,D!K:R,5,),"")</f>
        <v/>
      </c>
      <c r="E37" s="43" t="str">
        <f>IFERROR(VLOOKUP($C37,D!$K:$R,3,),"")</f>
        <v/>
      </c>
      <c r="F37" s="44" t="str">
        <f>IFERROR(VLOOKUP($C37,D!$K:$R,7,),"")</f>
        <v/>
      </c>
      <c r="G37" s="44" t="str">
        <f>IFERROR(VLOOKUP($C37,D!$K:$R,8,),"")</f>
        <v/>
      </c>
    </row>
    <row r="38" spans="1:7" x14ac:dyDescent="0.4">
      <c r="A38" s="43">
        <f t="shared" si="0"/>
        <v>36</v>
      </c>
      <c r="B38" s="43" t="str">
        <f>IFERROR(VLOOKUP($C38,D!$K:$Y,15,),"")</f>
        <v/>
      </c>
      <c r="C38" s="45" t="str">
        <f>IFERROR(VLOOKUP($C$1&amp;$A38,D!$B:$K,10,FALSE),"")</f>
        <v/>
      </c>
      <c r="D38" s="43" t="str">
        <f>IFERROR(VLOOKUP(C38,D!K:R,5,),"")</f>
        <v/>
      </c>
      <c r="E38" s="43" t="str">
        <f>IFERROR(VLOOKUP($C38,D!$K:$R,3,),"")</f>
        <v/>
      </c>
      <c r="F38" s="44" t="str">
        <f>IFERROR(VLOOKUP($C38,D!$K:$R,7,),"")</f>
        <v/>
      </c>
      <c r="G38" s="44" t="str">
        <f>IFERROR(VLOOKUP($C38,D!$K:$R,8,),"")</f>
        <v/>
      </c>
    </row>
    <row r="39" spans="1:7" x14ac:dyDescent="0.4">
      <c r="A39" s="43">
        <f t="shared" si="0"/>
        <v>37</v>
      </c>
      <c r="B39" s="43" t="str">
        <f>IFERROR(VLOOKUP($C39,D!$K:$Y,15,),"")</f>
        <v/>
      </c>
      <c r="C39" s="45" t="str">
        <f>IFERROR(VLOOKUP($C$1&amp;$A39,D!$B:$K,10,FALSE),"")</f>
        <v/>
      </c>
      <c r="D39" s="43" t="str">
        <f>IFERROR(VLOOKUP(C39,D!K:R,5,),"")</f>
        <v/>
      </c>
      <c r="E39" s="43" t="str">
        <f>IFERROR(VLOOKUP($C39,D!$K:$R,3,),"")</f>
        <v/>
      </c>
      <c r="F39" s="44" t="str">
        <f>IFERROR(VLOOKUP($C39,D!$K:$R,7,),"")</f>
        <v/>
      </c>
      <c r="G39" s="44" t="str">
        <f>IFERROR(VLOOKUP($C39,D!$K:$R,8,),"")</f>
        <v/>
      </c>
    </row>
    <row r="40" spans="1:7" x14ac:dyDescent="0.4">
      <c r="A40" s="43">
        <f t="shared" si="0"/>
        <v>38</v>
      </c>
      <c r="B40" s="43" t="str">
        <f>IFERROR(VLOOKUP($C40,D!$K:$Y,15,),"")</f>
        <v/>
      </c>
      <c r="C40" s="45" t="str">
        <f>IFERROR(VLOOKUP($C$1&amp;$A40,D!$B:$K,10,FALSE),"")</f>
        <v/>
      </c>
      <c r="D40" s="43" t="str">
        <f>IFERROR(VLOOKUP(C40,D!K:R,5,),"")</f>
        <v/>
      </c>
      <c r="E40" s="43" t="str">
        <f>IFERROR(VLOOKUP($C40,D!$K:$R,3,),"")</f>
        <v/>
      </c>
      <c r="F40" s="44" t="str">
        <f>IFERROR(VLOOKUP($C40,D!$K:$R,7,),"")</f>
        <v/>
      </c>
      <c r="G40" s="44" t="str">
        <f>IFERROR(VLOOKUP($C40,D!$K:$R,8,),"")</f>
        <v/>
      </c>
    </row>
    <row r="41" spans="1:7" x14ac:dyDescent="0.4">
      <c r="A41" s="43">
        <f t="shared" si="0"/>
        <v>39</v>
      </c>
      <c r="B41" s="43" t="str">
        <f>IFERROR(VLOOKUP($C41,D!$K:$Y,15,),"")</f>
        <v/>
      </c>
      <c r="C41" s="45" t="str">
        <f>IFERROR(VLOOKUP($C$1&amp;$A41,D!$B:$K,10,FALSE),"")</f>
        <v/>
      </c>
      <c r="D41" s="43" t="str">
        <f>IFERROR(VLOOKUP(C41,D!K:R,5,),"")</f>
        <v/>
      </c>
      <c r="E41" s="43" t="str">
        <f>IFERROR(VLOOKUP($C41,D!$K:$R,3,),"")</f>
        <v/>
      </c>
      <c r="F41" s="44" t="str">
        <f>IFERROR(VLOOKUP($C41,D!$K:$R,7,),"")</f>
        <v/>
      </c>
      <c r="G41" s="44" t="str">
        <f>IFERROR(VLOOKUP($C41,D!$K:$R,8,),"")</f>
        <v/>
      </c>
    </row>
    <row r="42" spans="1:7" x14ac:dyDescent="0.4">
      <c r="A42" s="43">
        <f t="shared" si="0"/>
        <v>40</v>
      </c>
      <c r="B42" s="43" t="str">
        <f>IFERROR(VLOOKUP($C42,D!$K:$Y,15,),"")</f>
        <v/>
      </c>
      <c r="C42" s="45" t="str">
        <f>IFERROR(VLOOKUP($C$1&amp;$A42,D!$B:$K,10,FALSE),"")</f>
        <v/>
      </c>
      <c r="D42" s="43" t="str">
        <f>IFERROR(VLOOKUP(C42,D!K:R,5,),"")</f>
        <v/>
      </c>
      <c r="E42" s="43" t="str">
        <f>IFERROR(VLOOKUP($C42,D!$K:$R,3,),"")</f>
        <v/>
      </c>
      <c r="F42" s="44" t="str">
        <f>IFERROR(VLOOKUP($C42,D!$K:$R,7,),"")</f>
        <v/>
      </c>
      <c r="G42" s="44" t="str">
        <f>IFERROR(VLOOKUP($C42,D!$K:$R,8,),"")</f>
        <v/>
      </c>
    </row>
    <row r="43" spans="1:7" x14ac:dyDescent="0.4">
      <c r="A43" s="43">
        <f t="shared" si="0"/>
        <v>41</v>
      </c>
      <c r="B43" s="43" t="str">
        <f>IFERROR(VLOOKUP($C43,D!$K:$Y,15,),"")</f>
        <v/>
      </c>
      <c r="C43" s="45" t="str">
        <f>IFERROR(VLOOKUP($C$1&amp;$A43,D!$B:$K,10,FALSE),"")</f>
        <v/>
      </c>
      <c r="D43" s="43" t="str">
        <f>IFERROR(VLOOKUP(C43,D!K:R,5,),"")</f>
        <v/>
      </c>
      <c r="E43" s="43" t="str">
        <f>IFERROR(VLOOKUP($C43,D!$K:$R,3,),"")</f>
        <v/>
      </c>
      <c r="F43" s="44" t="str">
        <f>IFERROR(VLOOKUP($C43,D!$K:$R,7,),"")</f>
        <v/>
      </c>
      <c r="G43" s="44" t="str">
        <f>IFERROR(VLOOKUP($C43,D!$K:$R,8,),"")</f>
        <v/>
      </c>
    </row>
    <row r="44" spans="1:7" x14ac:dyDescent="0.4">
      <c r="A44" s="43">
        <f t="shared" si="0"/>
        <v>42</v>
      </c>
      <c r="B44" s="43" t="str">
        <f>IFERROR(VLOOKUP($C44,D!$K:$Y,15,),"")</f>
        <v/>
      </c>
      <c r="C44" s="45" t="str">
        <f>IFERROR(VLOOKUP($C$1&amp;$A44,D!$B:$K,10,FALSE),"")</f>
        <v/>
      </c>
      <c r="D44" s="43" t="str">
        <f>IFERROR(VLOOKUP(C44,D!K:R,5,),"")</f>
        <v/>
      </c>
      <c r="E44" s="43" t="str">
        <f>IFERROR(VLOOKUP($C44,D!$K:$R,3,),"")</f>
        <v/>
      </c>
      <c r="F44" s="44" t="str">
        <f>IFERROR(VLOOKUP($C44,D!$K:$R,7,),"")</f>
        <v/>
      </c>
      <c r="G44" s="44" t="str">
        <f>IFERROR(VLOOKUP($C44,D!$K:$R,8,),"")</f>
        <v/>
      </c>
    </row>
    <row r="45" spans="1:7" x14ac:dyDescent="0.4">
      <c r="A45" s="43">
        <f t="shared" si="0"/>
        <v>43</v>
      </c>
      <c r="B45" s="43" t="str">
        <f>IFERROR(VLOOKUP($C45,D!$K:$Y,15,),"")</f>
        <v/>
      </c>
      <c r="C45" s="45" t="str">
        <f>IFERROR(VLOOKUP($C$1&amp;$A45,D!$B:$K,10,FALSE),"")</f>
        <v/>
      </c>
      <c r="D45" s="43" t="str">
        <f>IFERROR(VLOOKUP(C45,D!K:R,5,),"")</f>
        <v/>
      </c>
      <c r="E45" s="43" t="str">
        <f>IFERROR(VLOOKUP($C45,D!$K:$R,3,),"")</f>
        <v/>
      </c>
      <c r="F45" s="44" t="str">
        <f>IFERROR(VLOOKUP($C45,D!$K:$R,7,),"")</f>
        <v/>
      </c>
      <c r="G45" s="44" t="str">
        <f>IFERROR(VLOOKUP($C45,D!$K:$R,8,),"")</f>
        <v/>
      </c>
    </row>
    <row r="46" spans="1:7" x14ac:dyDescent="0.4">
      <c r="A46" s="43">
        <f t="shared" si="0"/>
        <v>44</v>
      </c>
      <c r="B46" s="43" t="str">
        <f>IFERROR(VLOOKUP($C46,D!$K:$Y,15,),"")</f>
        <v/>
      </c>
      <c r="C46" s="45" t="str">
        <f>IFERROR(VLOOKUP($C$1&amp;$A46,D!$B:$K,10,FALSE),"")</f>
        <v/>
      </c>
      <c r="D46" s="43" t="str">
        <f>IFERROR(VLOOKUP(C46,D!K:R,5,),"")</f>
        <v/>
      </c>
      <c r="E46" s="43" t="str">
        <f>IFERROR(VLOOKUP($C46,D!$K:$R,3,),"")</f>
        <v/>
      </c>
      <c r="F46" s="44" t="str">
        <f>IFERROR(VLOOKUP($C46,D!$K:$R,7,),"")</f>
        <v/>
      </c>
      <c r="G46" s="44" t="str">
        <f>IFERROR(VLOOKUP($C46,D!$K:$R,8,),"")</f>
        <v/>
      </c>
    </row>
    <row r="47" spans="1:7" x14ac:dyDescent="0.4">
      <c r="A47" s="43">
        <f t="shared" si="0"/>
        <v>45</v>
      </c>
      <c r="B47" s="43" t="str">
        <f>IFERROR(VLOOKUP($C47,D!$K:$Y,15,),"")</f>
        <v/>
      </c>
      <c r="C47" s="45" t="str">
        <f>IFERROR(VLOOKUP($C$1&amp;$A47,D!$B:$K,10,FALSE),"")</f>
        <v/>
      </c>
      <c r="D47" s="43" t="str">
        <f>IFERROR(VLOOKUP(C47,D!K:R,5,),"")</f>
        <v/>
      </c>
      <c r="E47" s="43" t="str">
        <f>IFERROR(VLOOKUP($C47,D!$K:$R,3,),"")</f>
        <v/>
      </c>
      <c r="F47" s="44" t="str">
        <f>IFERROR(VLOOKUP($C47,D!$K:$R,7,),"")</f>
        <v/>
      </c>
      <c r="G47" s="44" t="str">
        <f>IFERROR(VLOOKUP($C47,D!$K:$R,8,),"")</f>
        <v/>
      </c>
    </row>
    <row r="48" spans="1:7" x14ac:dyDescent="0.4">
      <c r="A48" s="43">
        <f t="shared" si="0"/>
        <v>46</v>
      </c>
      <c r="B48" s="43" t="str">
        <f>IFERROR(VLOOKUP($C48,D!$K:$Y,15,),"")</f>
        <v/>
      </c>
      <c r="C48" s="45" t="str">
        <f>IFERROR(VLOOKUP($C$1&amp;$A48,D!$B:$K,10,FALSE),"")</f>
        <v/>
      </c>
      <c r="D48" s="43" t="str">
        <f>IFERROR(VLOOKUP(C48,D!K:R,5,),"")</f>
        <v/>
      </c>
      <c r="E48" s="43" t="str">
        <f>IFERROR(VLOOKUP($C48,D!$K:$R,3,),"")</f>
        <v/>
      </c>
      <c r="F48" s="44" t="str">
        <f>IFERROR(VLOOKUP($C48,D!$K:$R,7,),"")</f>
        <v/>
      </c>
      <c r="G48" s="44" t="str">
        <f>IFERROR(VLOOKUP($C48,D!$K:$R,8,),"")</f>
        <v/>
      </c>
    </row>
    <row r="49" spans="1:7" x14ac:dyDescent="0.4">
      <c r="A49" s="43">
        <f t="shared" si="0"/>
        <v>47</v>
      </c>
      <c r="B49" s="43" t="str">
        <f>IFERROR(VLOOKUP($C49,D!$K:$Y,15,),"")</f>
        <v/>
      </c>
      <c r="C49" s="45" t="str">
        <f>IFERROR(VLOOKUP($C$1&amp;$A49,D!$B:$K,10,FALSE),"")</f>
        <v/>
      </c>
      <c r="D49" s="43" t="str">
        <f>IFERROR(VLOOKUP(C49,D!K:R,5,),"")</f>
        <v/>
      </c>
      <c r="E49" s="43" t="str">
        <f>IFERROR(VLOOKUP($C49,D!$K:$R,3,),"")</f>
        <v/>
      </c>
      <c r="F49" s="44" t="str">
        <f>IFERROR(VLOOKUP($C49,D!$K:$R,7,),"")</f>
        <v/>
      </c>
      <c r="G49" s="44" t="str">
        <f>IFERROR(VLOOKUP($C49,D!$K:$R,8,),"")</f>
        <v/>
      </c>
    </row>
    <row r="50" spans="1:7" x14ac:dyDescent="0.4">
      <c r="A50" s="43">
        <f t="shared" si="0"/>
        <v>48</v>
      </c>
      <c r="B50" s="43" t="str">
        <f>IFERROR(VLOOKUP($C50,D!$K:$Y,15,),"")</f>
        <v/>
      </c>
      <c r="C50" s="45" t="str">
        <f>IFERROR(VLOOKUP($C$1&amp;$A50,D!$B:$K,10,FALSE),"")</f>
        <v/>
      </c>
      <c r="D50" s="43" t="str">
        <f>IFERROR(VLOOKUP(C50,D!K:R,5,),"")</f>
        <v/>
      </c>
      <c r="E50" s="43" t="str">
        <f>IFERROR(VLOOKUP($C50,D!$K:$R,3,),"")</f>
        <v/>
      </c>
      <c r="F50" s="44" t="str">
        <f>IFERROR(VLOOKUP($C50,D!$K:$R,7,),"")</f>
        <v/>
      </c>
      <c r="G50" s="44" t="str">
        <f>IFERROR(VLOOKUP($C50,D!$K:$R,8,),"")</f>
        <v/>
      </c>
    </row>
    <row r="51" spans="1:7" x14ac:dyDescent="0.4">
      <c r="A51" s="43">
        <f t="shared" si="0"/>
        <v>49</v>
      </c>
      <c r="B51" s="43" t="str">
        <f>IFERROR(VLOOKUP($C51,D!$K:$Y,15,),"")</f>
        <v/>
      </c>
      <c r="C51" s="45" t="str">
        <f>IFERROR(VLOOKUP($C$1&amp;$A51,D!$B:$K,10,FALSE),"")</f>
        <v/>
      </c>
      <c r="D51" s="43" t="str">
        <f>IFERROR(VLOOKUP(C51,D!K:R,5,),"")</f>
        <v/>
      </c>
      <c r="E51" s="43" t="str">
        <f>IFERROR(VLOOKUP($C51,D!$K:$R,3,),"")</f>
        <v/>
      </c>
      <c r="F51" s="44" t="str">
        <f>IFERROR(VLOOKUP($C51,D!$K:$R,7,),"")</f>
        <v/>
      </c>
      <c r="G51" s="44" t="str">
        <f>IFERROR(VLOOKUP($C51,D!$K:$R,8,),"")</f>
        <v/>
      </c>
    </row>
    <row r="52" spans="1:7" x14ac:dyDescent="0.4">
      <c r="A52" s="43">
        <f t="shared" si="0"/>
        <v>50</v>
      </c>
      <c r="B52" s="43" t="str">
        <f>IFERROR(VLOOKUP($C52,D!$K:$Y,15,),"")</f>
        <v/>
      </c>
      <c r="C52" s="45" t="str">
        <f>IFERROR(VLOOKUP($C$1&amp;$A52,D!$B:$K,10,FALSE),"")</f>
        <v/>
      </c>
      <c r="D52" s="43" t="str">
        <f>IFERROR(VLOOKUP(C52,D!K:R,5,),"")</f>
        <v/>
      </c>
      <c r="E52" s="43" t="str">
        <f>IFERROR(VLOOKUP($C52,D!$K:$R,3,),"")</f>
        <v/>
      </c>
      <c r="F52" s="44" t="str">
        <f>IFERROR(VLOOKUP($C52,D!$K:$R,7,),"")</f>
        <v/>
      </c>
      <c r="G52" s="44" t="str">
        <f>IFERROR(VLOOKUP($C52,D!$K:$R,8,),"")</f>
        <v/>
      </c>
    </row>
    <row r="53" spans="1:7" x14ac:dyDescent="0.4">
      <c r="A53" s="43">
        <f t="shared" si="0"/>
        <v>51</v>
      </c>
      <c r="B53" s="43" t="str">
        <f>IFERROR(VLOOKUP($C53,D!$K:$Y,15,),"")</f>
        <v/>
      </c>
      <c r="C53" s="45" t="str">
        <f>IFERROR(VLOOKUP($C$1&amp;$A53,D!$B:$K,10,FALSE),"")</f>
        <v/>
      </c>
      <c r="D53" s="43" t="str">
        <f>IFERROR(VLOOKUP(C53,D!K:R,5,),"")</f>
        <v/>
      </c>
      <c r="E53" s="43" t="str">
        <f>IFERROR(VLOOKUP($C53,D!$K:$R,3,),"")</f>
        <v/>
      </c>
      <c r="F53" s="44" t="str">
        <f>IFERROR(VLOOKUP($C53,D!$K:$R,7,),"")</f>
        <v/>
      </c>
      <c r="G53" s="44" t="str">
        <f>IFERROR(VLOOKUP($C53,D!$K:$R,8,),"")</f>
        <v/>
      </c>
    </row>
    <row r="54" spans="1:7" x14ac:dyDescent="0.4">
      <c r="A54" s="43">
        <f t="shared" si="0"/>
        <v>52</v>
      </c>
      <c r="B54" s="43" t="str">
        <f>IFERROR(VLOOKUP($C54,D!$K:$Y,15,),"")</f>
        <v/>
      </c>
      <c r="C54" s="45" t="str">
        <f>IFERROR(VLOOKUP($C$1&amp;$A54,D!$B:$K,10,FALSE),"")</f>
        <v/>
      </c>
      <c r="D54" s="43" t="str">
        <f>IFERROR(VLOOKUP(C54,D!K:R,5,),"")</f>
        <v/>
      </c>
      <c r="E54" s="43" t="str">
        <f>IFERROR(VLOOKUP($C54,D!$K:$R,3,),"")</f>
        <v/>
      </c>
      <c r="F54" s="44" t="str">
        <f>IFERROR(VLOOKUP($C54,D!$K:$R,7,),"")</f>
        <v/>
      </c>
      <c r="G54" s="44" t="str">
        <f>IFERROR(VLOOKUP($C54,D!$K:$R,8,),"")</f>
        <v/>
      </c>
    </row>
    <row r="55" spans="1:7" x14ac:dyDescent="0.4">
      <c r="A55" s="43">
        <f t="shared" si="0"/>
        <v>53</v>
      </c>
      <c r="B55" s="43" t="str">
        <f>IFERROR(VLOOKUP($C55,D!$K:$Y,15,),"")</f>
        <v/>
      </c>
      <c r="C55" s="45" t="str">
        <f>IFERROR(VLOOKUP($C$1&amp;$A55,D!$B:$K,10,FALSE),"")</f>
        <v/>
      </c>
      <c r="D55" s="43" t="str">
        <f>IFERROR(VLOOKUP(C55,D!K:R,5,),"")</f>
        <v/>
      </c>
      <c r="E55" s="43" t="str">
        <f>IFERROR(VLOOKUP($C55,D!$K:$R,3,),"")</f>
        <v/>
      </c>
      <c r="F55" s="44" t="str">
        <f>IFERROR(VLOOKUP($C55,D!$K:$R,7,),"")</f>
        <v/>
      </c>
      <c r="G55" s="44" t="str">
        <f>IFERROR(VLOOKUP($C55,D!$K:$R,8,),"")</f>
        <v/>
      </c>
    </row>
    <row r="56" spans="1:7" x14ac:dyDescent="0.4">
      <c r="A56" s="43">
        <f t="shared" si="0"/>
        <v>54</v>
      </c>
      <c r="B56" s="43" t="str">
        <f>IFERROR(VLOOKUP($C56,D!$K:$Y,15,),"")</f>
        <v/>
      </c>
      <c r="C56" s="45" t="str">
        <f>IFERROR(VLOOKUP($C$1&amp;$A56,D!$B:$K,10,FALSE),"")</f>
        <v/>
      </c>
      <c r="D56" s="43" t="str">
        <f>IFERROR(VLOOKUP(C56,D!K:R,5,),"")</f>
        <v/>
      </c>
      <c r="E56" s="43" t="str">
        <f>IFERROR(VLOOKUP($C56,D!$K:$R,3,),"")</f>
        <v/>
      </c>
      <c r="F56" s="44" t="str">
        <f>IFERROR(VLOOKUP($C56,D!$K:$R,7,),"")</f>
        <v/>
      </c>
      <c r="G56" s="44" t="str">
        <f>IFERROR(VLOOKUP($C56,D!$K:$R,8,),"")</f>
        <v/>
      </c>
    </row>
    <row r="57" spans="1:7" x14ac:dyDescent="0.4">
      <c r="A57" s="43">
        <f t="shared" si="0"/>
        <v>55</v>
      </c>
      <c r="B57" s="43" t="str">
        <f>IFERROR(VLOOKUP($C57,D!$K:$Y,15,),"")</f>
        <v/>
      </c>
      <c r="C57" s="45" t="str">
        <f>IFERROR(VLOOKUP($C$1&amp;$A57,D!$B:$K,10,FALSE),"")</f>
        <v/>
      </c>
      <c r="D57" s="43" t="str">
        <f>IFERROR(VLOOKUP(C57,D!K:R,5,),"")</f>
        <v/>
      </c>
      <c r="E57" s="43" t="str">
        <f>IFERROR(VLOOKUP($C57,D!$K:$R,3,),"")</f>
        <v/>
      </c>
      <c r="F57" s="44" t="str">
        <f>IFERROR(VLOOKUP($C57,D!$K:$R,7,),"")</f>
        <v/>
      </c>
      <c r="G57" s="44" t="str">
        <f>IFERROR(VLOOKUP($C57,D!$K:$R,8,),"")</f>
        <v/>
      </c>
    </row>
    <row r="58" spans="1:7" x14ac:dyDescent="0.4">
      <c r="A58" s="43">
        <f t="shared" si="0"/>
        <v>56</v>
      </c>
      <c r="B58" s="43" t="str">
        <f>IFERROR(VLOOKUP($C58,D!$K:$Y,15,),"")</f>
        <v/>
      </c>
      <c r="C58" s="45" t="str">
        <f>IFERROR(VLOOKUP($C$1&amp;$A58,D!$B:$K,10,FALSE),"")</f>
        <v/>
      </c>
      <c r="D58" s="43" t="str">
        <f>IFERROR(VLOOKUP(C58,D!K:R,5,),"")</f>
        <v/>
      </c>
      <c r="E58" s="43" t="str">
        <f>IFERROR(VLOOKUP($C58,D!$K:$R,3,),"")</f>
        <v/>
      </c>
      <c r="F58" s="44" t="str">
        <f>IFERROR(VLOOKUP($C58,D!$K:$R,7,),"")</f>
        <v/>
      </c>
      <c r="G58" s="44" t="str">
        <f>IFERROR(VLOOKUP($C58,D!$K:$R,8,),"")</f>
        <v/>
      </c>
    </row>
    <row r="59" spans="1:7" x14ac:dyDescent="0.4">
      <c r="A59" s="43">
        <f t="shared" si="0"/>
        <v>57</v>
      </c>
      <c r="B59" s="43" t="str">
        <f>IFERROR(VLOOKUP($C59,D!$K:$Y,15,),"")</f>
        <v/>
      </c>
      <c r="C59" s="45" t="str">
        <f>IFERROR(VLOOKUP($C$1&amp;$A59,D!$B:$K,10,FALSE),"")</f>
        <v/>
      </c>
      <c r="D59" s="43" t="str">
        <f>IFERROR(VLOOKUP(C59,D!K:R,5,),"")</f>
        <v/>
      </c>
      <c r="E59" s="43" t="str">
        <f>IFERROR(VLOOKUP($C59,D!$K:$R,3,),"")</f>
        <v/>
      </c>
      <c r="F59" s="44" t="str">
        <f>IFERROR(VLOOKUP($C59,D!$K:$R,7,),"")</f>
        <v/>
      </c>
      <c r="G59" s="44" t="str">
        <f>IFERROR(VLOOKUP($C59,D!$K:$R,8,),"")</f>
        <v/>
      </c>
    </row>
    <row r="60" spans="1:7" x14ac:dyDescent="0.4">
      <c r="A60" s="43">
        <f t="shared" si="0"/>
        <v>58</v>
      </c>
      <c r="B60" s="43" t="str">
        <f>IFERROR(VLOOKUP($C60,D!$K:$Y,15,),"")</f>
        <v/>
      </c>
      <c r="C60" s="45" t="str">
        <f>IFERROR(VLOOKUP($C$1&amp;$A60,D!$B:$K,10,FALSE),"")</f>
        <v/>
      </c>
      <c r="D60" s="43" t="str">
        <f>IFERROR(VLOOKUP(C60,D!K:R,5,),"")</f>
        <v/>
      </c>
      <c r="E60" s="43" t="str">
        <f>IFERROR(VLOOKUP($C60,D!$K:$R,3,),"")</f>
        <v/>
      </c>
      <c r="F60" s="44" t="str">
        <f>IFERROR(VLOOKUP($C60,D!$K:$R,7,),"")</f>
        <v/>
      </c>
      <c r="G60" s="44" t="str">
        <f>IFERROR(VLOOKUP($C60,D!$K:$R,8,),"")</f>
        <v/>
      </c>
    </row>
    <row r="61" spans="1:7" x14ac:dyDescent="0.4">
      <c r="A61" s="43">
        <f t="shared" si="0"/>
        <v>59</v>
      </c>
      <c r="B61" s="43" t="str">
        <f>IFERROR(VLOOKUP($C61,D!$K:$Y,15,),"")</f>
        <v/>
      </c>
      <c r="C61" s="45" t="str">
        <f>IFERROR(VLOOKUP($C$1&amp;$A61,D!$B:$K,10,FALSE),"")</f>
        <v/>
      </c>
      <c r="D61" s="43" t="str">
        <f>IFERROR(VLOOKUP(C61,D!K:R,5,),"")</f>
        <v/>
      </c>
      <c r="E61" s="43" t="str">
        <f>IFERROR(VLOOKUP($C61,D!$K:$R,3,),"")</f>
        <v/>
      </c>
      <c r="F61" s="44" t="str">
        <f>IFERROR(VLOOKUP($C61,D!$K:$R,7,),"")</f>
        <v/>
      </c>
      <c r="G61" s="44" t="str">
        <f>IFERROR(VLOOKUP($C61,D!$K:$R,8,),"")</f>
        <v/>
      </c>
    </row>
    <row r="62" spans="1:7" x14ac:dyDescent="0.4">
      <c r="A62" s="43">
        <f t="shared" si="0"/>
        <v>60</v>
      </c>
      <c r="B62" s="43" t="str">
        <f>IFERROR(VLOOKUP($C62,D!$K:$Y,15,),"")</f>
        <v/>
      </c>
      <c r="C62" s="45" t="str">
        <f>IFERROR(VLOOKUP($C$1&amp;$A62,D!$B:$K,10,FALSE),"")</f>
        <v/>
      </c>
      <c r="D62" s="43" t="str">
        <f>IFERROR(VLOOKUP(C62,D!K:R,5,),"")</f>
        <v/>
      </c>
      <c r="E62" s="43" t="str">
        <f>IFERROR(VLOOKUP($C62,D!$K:$R,3,),"")</f>
        <v/>
      </c>
      <c r="F62" s="44" t="str">
        <f>IFERROR(VLOOKUP($C62,D!$K:$R,7,),"")</f>
        <v/>
      </c>
      <c r="G62" s="44" t="str">
        <f>IFERROR(VLOOKUP($C62,D!$K:$R,8,),"")</f>
        <v/>
      </c>
    </row>
    <row r="63" spans="1:7" x14ac:dyDescent="0.4">
      <c r="A63" s="43">
        <f t="shared" si="0"/>
        <v>61</v>
      </c>
      <c r="B63" s="43" t="str">
        <f>IFERROR(VLOOKUP($C63,D!$K:$Y,15,),"")</f>
        <v/>
      </c>
      <c r="C63" s="45" t="str">
        <f>IFERROR(VLOOKUP($C$1&amp;$A63,D!$B:$K,10,FALSE),"")</f>
        <v/>
      </c>
      <c r="D63" s="43" t="str">
        <f>IFERROR(VLOOKUP(C63,D!K:R,5,),"")</f>
        <v/>
      </c>
      <c r="E63" s="43" t="str">
        <f>IFERROR(VLOOKUP($C63,D!$K:$R,3,),"")</f>
        <v/>
      </c>
      <c r="F63" s="44" t="str">
        <f>IFERROR(VLOOKUP($C63,D!$K:$R,7,),"")</f>
        <v/>
      </c>
      <c r="G63" s="44" t="str">
        <f>IFERROR(VLOOKUP($C63,D!$K:$R,8,),"")</f>
        <v/>
      </c>
    </row>
    <row r="64" spans="1:7" x14ac:dyDescent="0.4">
      <c r="A64" s="43">
        <f t="shared" si="0"/>
        <v>62</v>
      </c>
      <c r="B64" s="43" t="str">
        <f>IFERROR(VLOOKUP($C64,D!$K:$Y,15,),"")</f>
        <v/>
      </c>
      <c r="C64" s="45" t="str">
        <f>IFERROR(VLOOKUP($C$1&amp;$A64,D!$B:$K,10,FALSE),"")</f>
        <v/>
      </c>
      <c r="D64" s="43" t="str">
        <f>IFERROR(VLOOKUP(C64,D!K:R,5,),"")</f>
        <v/>
      </c>
      <c r="E64" s="43" t="str">
        <f>IFERROR(VLOOKUP($C64,D!$K:$R,3,),"")</f>
        <v/>
      </c>
      <c r="F64" s="44" t="str">
        <f>IFERROR(VLOOKUP($C64,D!$K:$R,7,),"")</f>
        <v/>
      </c>
      <c r="G64" s="44" t="str">
        <f>IFERROR(VLOOKUP($C64,D!$K:$R,8,),"")</f>
        <v/>
      </c>
    </row>
    <row r="65" spans="1:7" x14ac:dyDescent="0.4">
      <c r="A65" s="43">
        <f t="shared" si="0"/>
        <v>63</v>
      </c>
      <c r="B65" s="43" t="str">
        <f>IFERROR(VLOOKUP($C65,D!$K:$Y,15,),"")</f>
        <v/>
      </c>
      <c r="C65" s="45" t="str">
        <f>IFERROR(VLOOKUP($C$1&amp;$A65,D!$B:$K,10,FALSE),"")</f>
        <v/>
      </c>
      <c r="D65" s="43" t="str">
        <f>IFERROR(VLOOKUP(C65,D!K:R,5,),"")</f>
        <v/>
      </c>
      <c r="E65" s="43" t="str">
        <f>IFERROR(VLOOKUP($C65,D!$K:$R,3,),"")</f>
        <v/>
      </c>
      <c r="F65" s="44" t="str">
        <f>IFERROR(VLOOKUP($C65,D!$K:$R,7,),"")</f>
        <v/>
      </c>
      <c r="G65" s="44" t="str">
        <f>IFERROR(VLOOKUP($C65,D!$K:$R,8,),"")</f>
        <v/>
      </c>
    </row>
    <row r="66" spans="1:7" x14ac:dyDescent="0.4">
      <c r="A66" s="43">
        <f t="shared" si="0"/>
        <v>64</v>
      </c>
      <c r="B66" s="43" t="str">
        <f>IFERROR(VLOOKUP($C66,D!$K:$Y,15,),"")</f>
        <v/>
      </c>
      <c r="C66" s="45" t="str">
        <f>IFERROR(VLOOKUP($C$1&amp;$A66,D!$B:$K,10,FALSE),"")</f>
        <v/>
      </c>
      <c r="D66" s="43" t="str">
        <f>IFERROR(VLOOKUP(C66,D!K:R,5,),"")</f>
        <v/>
      </c>
      <c r="E66" s="43" t="str">
        <f>IFERROR(VLOOKUP($C66,D!$K:$R,3,),"")</f>
        <v/>
      </c>
      <c r="F66" s="44" t="str">
        <f>IFERROR(VLOOKUP($C66,D!$K:$R,7,),"")</f>
        <v/>
      </c>
      <c r="G66" s="44" t="str">
        <f>IFERROR(VLOOKUP($C66,D!$K:$R,8,),"")</f>
        <v/>
      </c>
    </row>
    <row r="67" spans="1:7" x14ac:dyDescent="0.4">
      <c r="A67" s="43">
        <f t="shared" si="0"/>
        <v>65</v>
      </c>
      <c r="B67" s="43" t="str">
        <f>IFERROR(VLOOKUP($C67,D!$K:$Y,15,),"")</f>
        <v/>
      </c>
      <c r="C67" s="45" t="str">
        <f>IFERROR(VLOOKUP($C$1&amp;$A67,D!$B:$K,10,FALSE),"")</f>
        <v/>
      </c>
      <c r="D67" s="43" t="str">
        <f>IFERROR(VLOOKUP(C67,D!K:R,5,),"")</f>
        <v/>
      </c>
      <c r="E67" s="43" t="str">
        <f>IFERROR(VLOOKUP($C67,D!$K:$R,3,),"")</f>
        <v/>
      </c>
      <c r="F67" s="44" t="str">
        <f>IFERROR(VLOOKUP($C67,D!$K:$R,7,),"")</f>
        <v/>
      </c>
      <c r="G67" s="44" t="str">
        <f>IFERROR(VLOOKUP($C67,D!$K:$R,8,),"")</f>
        <v/>
      </c>
    </row>
    <row r="68" spans="1:7" x14ac:dyDescent="0.4">
      <c r="A68" s="43">
        <f t="shared" si="0"/>
        <v>66</v>
      </c>
      <c r="B68" s="43" t="str">
        <f>IFERROR(VLOOKUP($C68,D!$K:$Y,15,),"")</f>
        <v/>
      </c>
      <c r="C68" s="45" t="str">
        <f>IFERROR(VLOOKUP($C$1&amp;$A68,D!$B:$K,10,FALSE),"")</f>
        <v/>
      </c>
      <c r="D68" s="43" t="str">
        <f>IFERROR(VLOOKUP(C68,D!K:R,5,),"")</f>
        <v/>
      </c>
      <c r="E68" s="43" t="str">
        <f>IFERROR(VLOOKUP($C68,D!$K:$R,3,),"")</f>
        <v/>
      </c>
      <c r="F68" s="44" t="str">
        <f>IFERROR(VLOOKUP($C68,D!$K:$R,7,),"")</f>
        <v/>
      </c>
      <c r="G68" s="44" t="str">
        <f>IFERROR(VLOOKUP($C68,D!$K:$R,8,),"")</f>
        <v/>
      </c>
    </row>
    <row r="69" spans="1:7" x14ac:dyDescent="0.4">
      <c r="A69" s="43">
        <f t="shared" si="0"/>
        <v>67</v>
      </c>
      <c r="B69" s="43" t="str">
        <f>IFERROR(VLOOKUP($C69,D!$K:$Y,15,),"")</f>
        <v/>
      </c>
      <c r="C69" s="45" t="str">
        <f>IFERROR(VLOOKUP($C$1&amp;$A69,D!$B:$K,10,FALSE),"")</f>
        <v/>
      </c>
      <c r="D69" s="43" t="str">
        <f>IFERROR(VLOOKUP(C69,D!K:R,5,),"")</f>
        <v/>
      </c>
      <c r="E69" s="43" t="str">
        <f>IFERROR(VLOOKUP($C69,D!$K:$R,3,),"")</f>
        <v/>
      </c>
      <c r="F69" s="44" t="str">
        <f>IFERROR(VLOOKUP($C69,D!$K:$R,7,),"")</f>
        <v/>
      </c>
      <c r="G69" s="44" t="str">
        <f>IFERROR(VLOOKUP($C69,D!$K:$R,8,),"")</f>
        <v/>
      </c>
    </row>
    <row r="70" spans="1:7" x14ac:dyDescent="0.4">
      <c r="A70" s="43">
        <f t="shared" ref="A70:A135" si="1">A69+1</f>
        <v>68</v>
      </c>
      <c r="B70" s="43" t="str">
        <f>IFERROR(VLOOKUP($C70,D!$K:$Y,15,),"")</f>
        <v/>
      </c>
      <c r="C70" s="45" t="str">
        <f>IFERROR(VLOOKUP($C$1&amp;$A70,D!$B:$K,10,FALSE),"")</f>
        <v/>
      </c>
      <c r="D70" s="43" t="str">
        <f>IFERROR(VLOOKUP(C70,D!K:R,5,),"")</f>
        <v/>
      </c>
      <c r="E70" s="43" t="str">
        <f>IFERROR(VLOOKUP($C70,D!$K:$R,3,),"")</f>
        <v/>
      </c>
      <c r="F70" s="44" t="str">
        <f>IFERROR(VLOOKUP($C70,D!$K:$R,7,),"")</f>
        <v/>
      </c>
      <c r="G70" s="44" t="str">
        <f>IFERROR(VLOOKUP($C70,D!$K:$R,8,),"")</f>
        <v/>
      </c>
    </row>
    <row r="71" spans="1:7" x14ac:dyDescent="0.4">
      <c r="A71" s="43">
        <f t="shared" si="1"/>
        <v>69</v>
      </c>
      <c r="B71" s="43" t="str">
        <f>IFERROR(VLOOKUP($C71,D!$K:$Y,15,),"")</f>
        <v/>
      </c>
      <c r="C71" s="45" t="str">
        <f>IFERROR(VLOOKUP($C$1&amp;$A71,D!$B:$K,10,FALSE),"")</f>
        <v/>
      </c>
      <c r="D71" s="43" t="str">
        <f>IFERROR(VLOOKUP(C71,D!K:R,5,),"")</f>
        <v/>
      </c>
      <c r="E71" s="43" t="str">
        <f>IFERROR(VLOOKUP($C71,D!$K:$R,3,),"")</f>
        <v/>
      </c>
      <c r="F71" s="44" t="str">
        <f>IFERROR(VLOOKUP($C71,D!$K:$R,7,),"")</f>
        <v/>
      </c>
      <c r="G71" s="44" t="str">
        <f>IFERROR(VLOOKUP($C71,D!$K:$R,8,),"")</f>
        <v/>
      </c>
    </row>
    <row r="72" spans="1:7" x14ac:dyDescent="0.4">
      <c r="A72" s="43">
        <f t="shared" si="1"/>
        <v>70</v>
      </c>
      <c r="B72" s="43" t="str">
        <f>IFERROR(VLOOKUP($C72,D!$K:$Y,15,),"")</f>
        <v/>
      </c>
      <c r="C72" s="45" t="str">
        <f>IFERROR(VLOOKUP($C$1&amp;$A72,D!$B:$K,10,FALSE),"")</f>
        <v/>
      </c>
      <c r="D72" s="43" t="str">
        <f>IFERROR(VLOOKUP(C72,D!K:R,5,),"")</f>
        <v/>
      </c>
      <c r="E72" s="43" t="str">
        <f>IFERROR(VLOOKUP($C72,D!$K:$R,3,),"")</f>
        <v/>
      </c>
      <c r="F72" s="44" t="str">
        <f>IFERROR(VLOOKUP($C72,D!$K:$R,7,),"")</f>
        <v/>
      </c>
      <c r="G72" s="44" t="str">
        <f>IFERROR(VLOOKUP($C72,D!$K:$R,8,),"")</f>
        <v/>
      </c>
    </row>
    <row r="73" spans="1:7" x14ac:dyDescent="0.4">
      <c r="A73" s="43">
        <f t="shared" si="1"/>
        <v>71</v>
      </c>
      <c r="B73" s="43" t="str">
        <f>IFERROR(VLOOKUP($C73,D!$K:$Y,15,),"")</f>
        <v/>
      </c>
      <c r="C73" s="45" t="str">
        <f>IFERROR(VLOOKUP($C$1&amp;$A73,D!$B:$K,10,FALSE),"")</f>
        <v/>
      </c>
      <c r="D73" s="43" t="str">
        <f>IFERROR(VLOOKUP(C73,D!K:R,5,),"")</f>
        <v/>
      </c>
      <c r="E73" s="43" t="str">
        <f>IFERROR(VLOOKUP($C73,D!$K:$R,3,),"")</f>
        <v/>
      </c>
      <c r="F73" s="44" t="str">
        <f>IFERROR(VLOOKUP($C73,D!$K:$R,7,),"")</f>
        <v/>
      </c>
      <c r="G73" s="44" t="str">
        <f>IFERROR(VLOOKUP($C73,D!$K:$R,8,),"")</f>
        <v/>
      </c>
    </row>
    <row r="74" spans="1:7" x14ac:dyDescent="0.4">
      <c r="A74" s="43">
        <f t="shared" si="1"/>
        <v>72</v>
      </c>
      <c r="B74" s="43" t="str">
        <f>IFERROR(VLOOKUP($C74,D!$K:$Y,15,),"")</f>
        <v/>
      </c>
      <c r="C74" s="45" t="str">
        <f>IFERROR(VLOOKUP($C$1&amp;$A74,D!$B:$K,10,FALSE),"")</f>
        <v/>
      </c>
      <c r="D74" s="43" t="str">
        <f>IFERROR(VLOOKUP(C74,D!K:R,5,),"")</f>
        <v/>
      </c>
      <c r="E74" s="43" t="str">
        <f>IFERROR(VLOOKUP($C74,D!$K:$R,3,),"")</f>
        <v/>
      </c>
      <c r="F74" s="44" t="str">
        <f>IFERROR(VLOOKUP($C74,D!$K:$R,7,),"")</f>
        <v/>
      </c>
      <c r="G74" s="44" t="str">
        <f>IFERROR(VLOOKUP($C74,D!$K:$R,8,),"")</f>
        <v/>
      </c>
    </row>
    <row r="75" spans="1:7" x14ac:dyDescent="0.4">
      <c r="A75" s="43">
        <f t="shared" si="1"/>
        <v>73</v>
      </c>
      <c r="B75" s="43" t="str">
        <f>IFERROR(VLOOKUP($C75,D!$K:$Y,15,),"")</f>
        <v/>
      </c>
      <c r="C75" s="45" t="str">
        <f>IFERROR(VLOOKUP($C$1&amp;$A75,D!$B:$K,10,FALSE),"")</f>
        <v/>
      </c>
      <c r="D75" s="43" t="str">
        <f>IFERROR(VLOOKUP(C75,D!K:R,5,),"")</f>
        <v/>
      </c>
      <c r="E75" s="43" t="str">
        <f>IFERROR(VLOOKUP($C75,D!$K:$R,3,),"")</f>
        <v/>
      </c>
      <c r="F75" s="44" t="str">
        <f>IFERROR(VLOOKUP($C75,D!$K:$R,7,),"")</f>
        <v/>
      </c>
      <c r="G75" s="44" t="str">
        <f>IFERROR(VLOOKUP($C75,D!$K:$R,8,),"")</f>
        <v/>
      </c>
    </row>
    <row r="76" spans="1:7" x14ac:dyDescent="0.4">
      <c r="A76" s="43">
        <f t="shared" si="1"/>
        <v>74</v>
      </c>
      <c r="B76" s="43" t="str">
        <f>IFERROR(VLOOKUP($C76,D!$K:$Y,15,),"")</f>
        <v/>
      </c>
      <c r="C76" s="45" t="str">
        <f>IFERROR(VLOOKUP($C$1&amp;$A76,D!$B:$K,10,FALSE),"")</f>
        <v/>
      </c>
      <c r="D76" s="43" t="str">
        <f>IFERROR(VLOOKUP(C76,D!K:R,5,),"")</f>
        <v/>
      </c>
      <c r="E76" s="43" t="str">
        <f>IFERROR(VLOOKUP($C76,D!$K:$R,3,),"")</f>
        <v/>
      </c>
      <c r="F76" s="44" t="str">
        <f>IFERROR(VLOOKUP($C76,D!$K:$R,7,),"")</f>
        <v/>
      </c>
      <c r="G76" s="44" t="str">
        <f>IFERROR(VLOOKUP($C76,D!$K:$R,8,),"")</f>
        <v/>
      </c>
    </row>
    <row r="77" spans="1:7" x14ac:dyDescent="0.4">
      <c r="A77" s="43">
        <f t="shared" si="1"/>
        <v>75</v>
      </c>
      <c r="B77" s="43" t="str">
        <f>IFERROR(VLOOKUP($C77,D!$K:$Y,15,),"")</f>
        <v/>
      </c>
      <c r="C77" s="45" t="str">
        <f>IFERROR(VLOOKUP($C$1&amp;$A77,D!$B:$K,10,FALSE),"")</f>
        <v/>
      </c>
      <c r="D77" s="43" t="str">
        <f>IFERROR(VLOOKUP(C77,D!K:R,5,),"")</f>
        <v/>
      </c>
      <c r="E77" s="43" t="str">
        <f>IFERROR(VLOOKUP($C77,D!$K:$R,3,),"")</f>
        <v/>
      </c>
      <c r="F77" s="44" t="str">
        <f>IFERROR(VLOOKUP($C77,D!$K:$R,7,),"")</f>
        <v/>
      </c>
      <c r="G77" s="44" t="str">
        <f>IFERROR(VLOOKUP($C77,D!$K:$R,8,),"")</f>
        <v/>
      </c>
    </row>
    <row r="78" spans="1:7" x14ac:dyDescent="0.4">
      <c r="A78" s="43">
        <f t="shared" si="1"/>
        <v>76</v>
      </c>
      <c r="B78" s="43" t="str">
        <f>IFERROR(VLOOKUP($C78,D!$K:$Y,15,),"")</f>
        <v/>
      </c>
      <c r="C78" s="45" t="str">
        <f>IFERROR(VLOOKUP($C$1&amp;$A78,D!$B:$K,10,FALSE),"")</f>
        <v/>
      </c>
      <c r="D78" s="43" t="str">
        <f>IFERROR(VLOOKUP(C78,D!K:R,5,),"")</f>
        <v/>
      </c>
      <c r="E78" s="43" t="str">
        <f>IFERROR(VLOOKUP($C78,D!$K:$R,3,),"")</f>
        <v/>
      </c>
      <c r="F78" s="44" t="str">
        <f>IFERROR(VLOOKUP($C78,D!$K:$R,7,),"")</f>
        <v/>
      </c>
      <c r="G78" s="44" t="str">
        <f>IFERROR(VLOOKUP($C78,D!$K:$R,8,),"")</f>
        <v/>
      </c>
    </row>
    <row r="79" spans="1:7" x14ac:dyDescent="0.4">
      <c r="A79" s="43">
        <f t="shared" si="1"/>
        <v>77</v>
      </c>
      <c r="B79" s="43" t="str">
        <f>IFERROR(VLOOKUP($C79,D!$K:$Y,15,),"")</f>
        <v/>
      </c>
      <c r="C79" s="45" t="str">
        <f>IFERROR(VLOOKUP($C$1&amp;$A79,D!$B:$K,10,FALSE),"")</f>
        <v/>
      </c>
      <c r="D79" s="43" t="str">
        <f>IFERROR(VLOOKUP(C79,D!K:R,5,),"")</f>
        <v/>
      </c>
      <c r="E79" s="43" t="str">
        <f>IFERROR(VLOOKUP($C79,D!$K:$R,3,),"")</f>
        <v/>
      </c>
      <c r="F79" s="44" t="str">
        <f>IFERROR(VLOOKUP($C79,D!$K:$R,7,),"")</f>
        <v/>
      </c>
      <c r="G79" s="44" t="str">
        <f>IFERROR(VLOOKUP($C79,D!$K:$R,8,),"")</f>
        <v/>
      </c>
    </row>
    <row r="80" spans="1:7" x14ac:dyDescent="0.4">
      <c r="A80" s="43">
        <f t="shared" si="1"/>
        <v>78</v>
      </c>
      <c r="B80" s="43" t="str">
        <f>IFERROR(VLOOKUP($C80,D!$K:$Y,15,),"")</f>
        <v/>
      </c>
      <c r="C80" s="45" t="str">
        <f>IFERROR(VLOOKUP($C$1&amp;$A80,D!$B:$K,10,FALSE),"")</f>
        <v/>
      </c>
      <c r="D80" s="43" t="str">
        <f>IFERROR(VLOOKUP(C80,D!K:R,5,),"")</f>
        <v/>
      </c>
      <c r="E80" s="43" t="str">
        <f>IFERROR(VLOOKUP($C80,D!$K:$R,3,),"")</f>
        <v/>
      </c>
      <c r="F80" s="44" t="str">
        <f>IFERROR(VLOOKUP($C80,D!$K:$R,7,),"")</f>
        <v/>
      </c>
      <c r="G80" s="44" t="str">
        <f>IFERROR(VLOOKUP($C80,D!$K:$R,8,),"")</f>
        <v/>
      </c>
    </row>
    <row r="81" spans="1:7" x14ac:dyDescent="0.4">
      <c r="A81" s="43">
        <f t="shared" si="1"/>
        <v>79</v>
      </c>
      <c r="B81" s="43" t="str">
        <f>IFERROR(VLOOKUP($C81,D!$K:$Y,15,),"")</f>
        <v/>
      </c>
      <c r="C81" s="45" t="str">
        <f>IFERROR(VLOOKUP($C$1&amp;$A81,D!$B:$K,10,FALSE),"")</f>
        <v/>
      </c>
      <c r="D81" s="43" t="str">
        <f>IFERROR(VLOOKUP(C81,D!K:R,5,),"")</f>
        <v/>
      </c>
      <c r="E81" s="43" t="str">
        <f>IFERROR(VLOOKUP($C81,D!$K:$R,3,),"")</f>
        <v/>
      </c>
      <c r="F81" s="44" t="str">
        <f>IFERROR(VLOOKUP($C81,D!$K:$R,7,),"")</f>
        <v/>
      </c>
      <c r="G81" s="44" t="str">
        <f>IFERROR(VLOOKUP($C81,D!$K:$R,8,),"")</f>
        <v/>
      </c>
    </row>
    <row r="82" spans="1:7" x14ac:dyDescent="0.4">
      <c r="A82" s="43">
        <f t="shared" si="1"/>
        <v>80</v>
      </c>
      <c r="B82" s="43" t="str">
        <f>IFERROR(VLOOKUP($C82,D!$K:$Y,15,),"")</f>
        <v/>
      </c>
      <c r="C82" s="45" t="str">
        <f>IFERROR(VLOOKUP($C$1&amp;$A82,D!$B:$K,10,FALSE),"")</f>
        <v/>
      </c>
      <c r="D82" s="43" t="str">
        <f>IFERROR(VLOOKUP(C82,D!K:R,5,),"")</f>
        <v/>
      </c>
      <c r="E82" s="43" t="str">
        <f>IFERROR(VLOOKUP($C82,D!$K:$R,3,),"")</f>
        <v/>
      </c>
      <c r="F82" s="44" t="str">
        <f>IFERROR(VLOOKUP($C82,D!$K:$R,7,),"")</f>
        <v/>
      </c>
      <c r="G82" s="44" t="str">
        <f>IFERROR(VLOOKUP($C82,D!$K:$R,8,),"")</f>
        <v/>
      </c>
    </row>
    <row r="83" spans="1:7" x14ac:dyDescent="0.4">
      <c r="A83" s="43">
        <f t="shared" si="1"/>
        <v>81</v>
      </c>
      <c r="B83" s="43" t="str">
        <f>IFERROR(VLOOKUP($C83,D!$K:$Y,15,),"")</f>
        <v/>
      </c>
      <c r="C83" s="45" t="str">
        <f>IFERROR(VLOOKUP($C$1&amp;$A83,D!$B:$K,10,FALSE),"")</f>
        <v/>
      </c>
      <c r="D83" s="43" t="str">
        <f>IFERROR(VLOOKUP(C83,D!K:R,5,),"")</f>
        <v/>
      </c>
      <c r="E83" s="43" t="str">
        <f>IFERROR(VLOOKUP($C83,D!$K:$R,3,),"")</f>
        <v/>
      </c>
      <c r="F83" s="44" t="str">
        <f>IFERROR(VLOOKUP($C83,D!$K:$R,7,),"")</f>
        <v/>
      </c>
      <c r="G83" s="44" t="str">
        <f>IFERROR(VLOOKUP($C83,D!$K:$R,8,),"")</f>
        <v/>
      </c>
    </row>
    <row r="84" spans="1:7" x14ac:dyDescent="0.4">
      <c r="A84" s="43">
        <f t="shared" si="1"/>
        <v>82</v>
      </c>
      <c r="B84" s="43" t="str">
        <f>IFERROR(VLOOKUP($C84,D!$K:$Y,15,),"")</f>
        <v/>
      </c>
      <c r="C84" s="45" t="str">
        <f>IFERROR(VLOOKUP($C$1&amp;$A84,D!$B:$K,10,FALSE),"")</f>
        <v/>
      </c>
      <c r="D84" s="43" t="str">
        <f>IFERROR(VLOOKUP(C84,D!K:R,5,),"")</f>
        <v/>
      </c>
      <c r="E84" s="43" t="str">
        <f>IFERROR(VLOOKUP($C84,D!$K:$R,3,),"")</f>
        <v/>
      </c>
      <c r="F84" s="44" t="str">
        <f>IFERROR(VLOOKUP($C84,D!$K:$R,7,),"")</f>
        <v/>
      </c>
      <c r="G84" s="44" t="str">
        <f>IFERROR(VLOOKUP($C84,D!$K:$R,8,),"")</f>
        <v/>
      </c>
    </row>
    <row r="85" spans="1:7" x14ac:dyDescent="0.4">
      <c r="A85" s="43">
        <f t="shared" si="1"/>
        <v>83</v>
      </c>
      <c r="B85" s="43" t="str">
        <f>IFERROR(VLOOKUP($C85,D!$K:$Y,15,),"")</f>
        <v/>
      </c>
      <c r="C85" s="45" t="str">
        <f>IFERROR(VLOOKUP($C$1&amp;$A85,D!$B:$K,10,FALSE),"")</f>
        <v/>
      </c>
      <c r="D85" s="43" t="str">
        <f>IFERROR(VLOOKUP(C85,D!K:R,5,),"")</f>
        <v/>
      </c>
      <c r="E85" s="43" t="str">
        <f>IFERROR(VLOOKUP($C85,D!$K:$R,3,),"")</f>
        <v/>
      </c>
      <c r="F85" s="44" t="str">
        <f>IFERROR(VLOOKUP($C85,D!$K:$R,7,),"")</f>
        <v/>
      </c>
      <c r="G85" s="44" t="str">
        <f>IFERROR(VLOOKUP($C85,D!$K:$R,8,),"")</f>
        <v/>
      </c>
    </row>
    <row r="86" spans="1:7" x14ac:dyDescent="0.4">
      <c r="A86" s="43">
        <f t="shared" si="1"/>
        <v>84</v>
      </c>
      <c r="B86" s="43" t="str">
        <f>IFERROR(VLOOKUP($C86,D!$K:$Y,15,),"")</f>
        <v/>
      </c>
      <c r="C86" s="45" t="str">
        <f>IFERROR(VLOOKUP($C$1&amp;$A86,D!$B:$K,10,FALSE),"")</f>
        <v/>
      </c>
      <c r="D86" s="43" t="str">
        <f>IFERROR(VLOOKUP(C86,D!K:R,5,),"")</f>
        <v/>
      </c>
      <c r="E86" s="43" t="str">
        <f>IFERROR(VLOOKUP($C86,D!$K:$R,3,),"")</f>
        <v/>
      </c>
      <c r="F86" s="44" t="str">
        <f>IFERROR(VLOOKUP($C86,D!$K:$R,7,),"")</f>
        <v/>
      </c>
      <c r="G86" s="44" t="str">
        <f>IFERROR(VLOOKUP($C86,D!$K:$R,8,),"")</f>
        <v/>
      </c>
    </row>
    <row r="87" spans="1:7" x14ac:dyDescent="0.4">
      <c r="A87" s="43">
        <f t="shared" si="1"/>
        <v>85</v>
      </c>
      <c r="B87" s="43" t="str">
        <f>IFERROR(VLOOKUP($C87,D!$K:$Y,15,),"")</f>
        <v/>
      </c>
      <c r="C87" s="45" t="str">
        <f>IFERROR(VLOOKUP($C$1&amp;$A87,D!$B:$K,10,FALSE),"")</f>
        <v/>
      </c>
      <c r="D87" s="43" t="str">
        <f>IFERROR(VLOOKUP(C87,D!K:R,5,),"")</f>
        <v/>
      </c>
      <c r="E87" s="43" t="str">
        <f>IFERROR(VLOOKUP($C87,D!$K:$R,3,),"")</f>
        <v/>
      </c>
      <c r="F87" s="44" t="str">
        <f>IFERROR(VLOOKUP($C87,D!$K:$R,7,),"")</f>
        <v/>
      </c>
      <c r="G87" s="44" t="str">
        <f>IFERROR(VLOOKUP($C87,D!$K:$R,8,),"")</f>
        <v/>
      </c>
    </row>
    <row r="88" spans="1:7" x14ac:dyDescent="0.4">
      <c r="A88" s="43">
        <f t="shared" si="1"/>
        <v>86</v>
      </c>
      <c r="B88" s="43" t="str">
        <f>IFERROR(VLOOKUP($C88,D!$K:$Y,15,),"")</f>
        <v/>
      </c>
      <c r="C88" s="45" t="str">
        <f>IFERROR(VLOOKUP($C$1&amp;$A88,D!$B:$K,10,FALSE),"")</f>
        <v/>
      </c>
      <c r="D88" s="43" t="str">
        <f>IFERROR(VLOOKUP(C88,D!K:R,5,),"")</f>
        <v/>
      </c>
      <c r="E88" s="43" t="str">
        <f>IFERROR(VLOOKUP($C88,D!$K:$R,3,),"")</f>
        <v/>
      </c>
      <c r="F88" s="44" t="str">
        <f>IFERROR(VLOOKUP($C88,D!$K:$R,7,),"")</f>
        <v/>
      </c>
      <c r="G88" s="44" t="str">
        <f>IFERROR(VLOOKUP($C88,D!$K:$R,8,),"")</f>
        <v/>
      </c>
    </row>
    <row r="89" spans="1:7" x14ac:dyDescent="0.4">
      <c r="A89" s="43">
        <f t="shared" si="1"/>
        <v>87</v>
      </c>
      <c r="B89" s="43" t="str">
        <f>IFERROR(VLOOKUP($C89,D!$K:$Y,15,),"")</f>
        <v/>
      </c>
      <c r="C89" s="45" t="str">
        <f>IFERROR(VLOOKUP($C$1&amp;$A89,D!$B:$K,10,FALSE),"")</f>
        <v/>
      </c>
      <c r="D89" s="43" t="str">
        <f>IFERROR(VLOOKUP(C89,D!K:R,5,),"")</f>
        <v/>
      </c>
      <c r="E89" s="43" t="str">
        <f>IFERROR(VLOOKUP($C89,D!$K:$R,3,),"")</f>
        <v/>
      </c>
      <c r="F89" s="44" t="str">
        <f>IFERROR(VLOOKUP($C89,D!$K:$R,7,),"")</f>
        <v/>
      </c>
      <c r="G89" s="44" t="str">
        <f>IFERROR(VLOOKUP($C89,D!$K:$R,8,),"")</f>
        <v/>
      </c>
    </row>
    <row r="90" spans="1:7" x14ac:dyDescent="0.4">
      <c r="A90" s="43">
        <f t="shared" si="1"/>
        <v>88</v>
      </c>
      <c r="B90" s="43" t="str">
        <f>IFERROR(VLOOKUP($C90,D!$K:$Y,15,),"")</f>
        <v/>
      </c>
      <c r="C90" s="45" t="str">
        <f>IFERROR(VLOOKUP($C$1&amp;$A90,D!$B:$K,10,FALSE),"")</f>
        <v/>
      </c>
      <c r="D90" s="43" t="str">
        <f>IFERROR(VLOOKUP(C90,D!K:R,5,),"")</f>
        <v/>
      </c>
      <c r="E90" s="43" t="str">
        <f>IFERROR(VLOOKUP($C90,D!$K:$R,3,),"")</f>
        <v/>
      </c>
      <c r="F90" s="44" t="str">
        <f>IFERROR(VLOOKUP($C90,D!$K:$R,7,),"")</f>
        <v/>
      </c>
      <c r="G90" s="44" t="str">
        <f>IFERROR(VLOOKUP($C90,D!$K:$R,8,),"")</f>
        <v/>
      </c>
    </row>
    <row r="91" spans="1:7" x14ac:dyDescent="0.4">
      <c r="A91" s="43">
        <f t="shared" si="1"/>
        <v>89</v>
      </c>
      <c r="B91" s="43" t="str">
        <f>IFERROR(VLOOKUP($C91,D!$K:$Y,15,),"")</f>
        <v/>
      </c>
      <c r="C91" s="45" t="str">
        <f>IFERROR(VLOOKUP($C$1&amp;$A91,D!$B:$K,10,FALSE),"")</f>
        <v/>
      </c>
      <c r="D91" s="43" t="str">
        <f>IFERROR(VLOOKUP(C91,D!K:R,5,),"")</f>
        <v/>
      </c>
      <c r="E91" s="43" t="str">
        <f>IFERROR(VLOOKUP($C91,D!$K:$R,3,),"")</f>
        <v/>
      </c>
      <c r="F91" s="44" t="str">
        <f>IFERROR(VLOOKUP($C91,D!$K:$R,7,),"")</f>
        <v/>
      </c>
      <c r="G91" s="44" t="str">
        <f>IFERROR(VLOOKUP($C91,D!$K:$R,8,),"")</f>
        <v/>
      </c>
    </row>
    <row r="92" spans="1:7" x14ac:dyDescent="0.4">
      <c r="A92" s="43">
        <f t="shared" si="1"/>
        <v>90</v>
      </c>
      <c r="B92" s="43" t="str">
        <f>IFERROR(VLOOKUP($C92,D!$K:$Y,15,),"")</f>
        <v/>
      </c>
      <c r="C92" s="45" t="str">
        <f>IFERROR(VLOOKUP($C$1&amp;$A92,D!$B:$K,10,FALSE),"")</f>
        <v/>
      </c>
      <c r="D92" s="43" t="str">
        <f>IFERROR(VLOOKUP(C92,D!K:R,5,),"")</f>
        <v/>
      </c>
      <c r="E92" s="43" t="str">
        <f>IFERROR(VLOOKUP($C92,D!$K:$R,3,),"")</f>
        <v/>
      </c>
      <c r="F92" s="44" t="str">
        <f>IFERROR(VLOOKUP($C92,D!$K:$R,7,),"")</f>
        <v/>
      </c>
      <c r="G92" s="44" t="str">
        <f>IFERROR(VLOOKUP($C92,D!$K:$R,8,),"")</f>
        <v/>
      </c>
    </row>
    <row r="93" spans="1:7" x14ac:dyDescent="0.4">
      <c r="A93" s="43">
        <f t="shared" si="1"/>
        <v>91</v>
      </c>
      <c r="B93" s="43" t="str">
        <f>IFERROR(VLOOKUP($C93,D!$K:$Y,15,),"")</f>
        <v/>
      </c>
      <c r="C93" s="45" t="str">
        <f>IFERROR(VLOOKUP($C$1&amp;$A93,D!$B:$K,10,FALSE),"")</f>
        <v/>
      </c>
      <c r="D93" s="43" t="str">
        <f>IFERROR(VLOOKUP(C93,D!K:R,5,),"")</f>
        <v/>
      </c>
      <c r="E93" s="43" t="str">
        <f>IFERROR(VLOOKUP($C93,D!$K:$R,3,),"")</f>
        <v/>
      </c>
      <c r="F93" s="44" t="str">
        <f>IFERROR(VLOOKUP($C93,D!$K:$R,7,),"")</f>
        <v/>
      </c>
      <c r="G93" s="44" t="str">
        <f>IFERROR(VLOOKUP($C93,D!$K:$R,8,),"")</f>
        <v/>
      </c>
    </row>
    <row r="94" spans="1:7" x14ac:dyDescent="0.4">
      <c r="A94" s="43">
        <f t="shared" si="1"/>
        <v>92</v>
      </c>
      <c r="B94" s="43" t="str">
        <f>IFERROR(VLOOKUP($C94,D!$K:$Y,15,),"")</f>
        <v/>
      </c>
      <c r="C94" s="45" t="str">
        <f>IFERROR(VLOOKUP($C$1&amp;$A94,D!$B:$K,10,FALSE),"")</f>
        <v/>
      </c>
      <c r="D94" s="43" t="str">
        <f>IFERROR(VLOOKUP(C94,D!K:R,5,),"")</f>
        <v/>
      </c>
      <c r="E94" s="43" t="str">
        <f>IFERROR(VLOOKUP($C94,D!$K:$R,3,),"")</f>
        <v/>
      </c>
      <c r="F94" s="44" t="str">
        <f>IFERROR(VLOOKUP($C94,D!$K:$R,7,),"")</f>
        <v/>
      </c>
      <c r="G94" s="44" t="str">
        <f>IFERROR(VLOOKUP($C94,D!$K:$R,8,),"")</f>
        <v/>
      </c>
    </row>
    <row r="95" spans="1:7" x14ac:dyDescent="0.4">
      <c r="A95" s="43">
        <f t="shared" si="1"/>
        <v>93</v>
      </c>
      <c r="B95" s="43" t="str">
        <f>IFERROR(VLOOKUP($C95,D!$K:$Y,15,),"")</f>
        <v/>
      </c>
      <c r="C95" s="45" t="str">
        <f>IFERROR(VLOOKUP($C$1&amp;$A95,D!$B:$K,10,FALSE),"")</f>
        <v/>
      </c>
      <c r="D95" s="43" t="str">
        <f>IFERROR(VLOOKUP(C95,D!K:R,5,),"")</f>
        <v/>
      </c>
      <c r="E95" s="43" t="str">
        <f>IFERROR(VLOOKUP($C95,D!$K:$R,3,),"")</f>
        <v/>
      </c>
      <c r="F95" s="44" t="str">
        <f>IFERROR(VLOOKUP($C95,D!$K:$R,7,),"")</f>
        <v/>
      </c>
      <c r="G95" s="44" t="str">
        <f>IFERROR(VLOOKUP($C95,D!$K:$R,8,),"")</f>
        <v/>
      </c>
    </row>
    <row r="96" spans="1:7" x14ac:dyDescent="0.4">
      <c r="A96" s="43">
        <f t="shared" si="1"/>
        <v>94</v>
      </c>
      <c r="B96" s="43" t="str">
        <f>IFERROR(VLOOKUP($C96,D!$K:$Y,15,),"")</f>
        <v/>
      </c>
      <c r="C96" s="45" t="str">
        <f>IFERROR(VLOOKUP($C$1&amp;$A96,D!$B:$K,10,FALSE),"")</f>
        <v/>
      </c>
      <c r="D96" s="43" t="str">
        <f>IFERROR(VLOOKUP(C96,D!K:R,5,),"")</f>
        <v/>
      </c>
      <c r="E96" s="43" t="str">
        <f>IFERROR(VLOOKUP($C96,D!$K:$R,3,),"")</f>
        <v/>
      </c>
      <c r="F96" s="44" t="str">
        <f>IFERROR(VLOOKUP($C96,D!$K:$R,7,),"")</f>
        <v/>
      </c>
      <c r="G96" s="44" t="str">
        <f>IFERROR(VLOOKUP($C96,D!$K:$R,8,),"")</f>
        <v/>
      </c>
    </row>
    <row r="97" spans="1:7" x14ac:dyDescent="0.4">
      <c r="A97" s="43">
        <f t="shared" si="1"/>
        <v>95</v>
      </c>
      <c r="B97" s="43" t="str">
        <f>IFERROR(VLOOKUP($C97,D!$K:$Y,15,),"")</f>
        <v/>
      </c>
      <c r="C97" s="45" t="str">
        <f>IFERROR(VLOOKUP($C$1&amp;$A97,D!$B:$K,10,FALSE),"")</f>
        <v/>
      </c>
      <c r="D97" s="43" t="str">
        <f>IFERROR(VLOOKUP(C97,D!K:R,5,),"")</f>
        <v/>
      </c>
      <c r="E97" s="43" t="str">
        <f>IFERROR(VLOOKUP($C97,D!$K:$R,3,),"")</f>
        <v/>
      </c>
      <c r="F97" s="44" t="str">
        <f>IFERROR(VLOOKUP($C97,D!$K:$R,7,),"")</f>
        <v/>
      </c>
      <c r="G97" s="44" t="str">
        <f>IFERROR(VLOOKUP($C97,D!$K:$R,8,),"")</f>
        <v/>
      </c>
    </row>
    <row r="98" spans="1:7" x14ac:dyDescent="0.4">
      <c r="A98" s="43">
        <f t="shared" si="1"/>
        <v>96</v>
      </c>
      <c r="B98" s="43" t="str">
        <f>IFERROR(VLOOKUP($C98,D!$K:$Y,15,),"")</f>
        <v/>
      </c>
      <c r="C98" s="45" t="str">
        <f>IFERROR(VLOOKUP($C$1&amp;$A98,D!$B:$K,10,FALSE),"")</f>
        <v/>
      </c>
      <c r="D98" s="43" t="str">
        <f>IFERROR(VLOOKUP(C98,D!K:R,5,),"")</f>
        <v/>
      </c>
      <c r="E98" s="43" t="str">
        <f>IFERROR(VLOOKUP($C98,D!$K:$R,3,),"")</f>
        <v/>
      </c>
      <c r="F98" s="44" t="str">
        <f>IFERROR(VLOOKUP($C98,D!$K:$R,7,),"")</f>
        <v/>
      </c>
      <c r="G98" s="44" t="str">
        <f>IFERROR(VLOOKUP($C98,D!$K:$R,8,),"")</f>
        <v/>
      </c>
    </row>
    <row r="99" spans="1:7" x14ac:dyDescent="0.4">
      <c r="A99" s="43">
        <f t="shared" si="1"/>
        <v>97</v>
      </c>
      <c r="B99" s="43" t="str">
        <f>IFERROR(VLOOKUP($C99,D!$K:$Y,15,),"")</f>
        <v/>
      </c>
      <c r="C99" s="45" t="str">
        <f>IFERROR(VLOOKUP($C$1&amp;$A99,D!$B:$K,10,FALSE),"")</f>
        <v/>
      </c>
      <c r="D99" s="43" t="str">
        <f>IFERROR(VLOOKUP(C99,D!K:R,5,),"")</f>
        <v/>
      </c>
      <c r="E99" s="43" t="str">
        <f>IFERROR(VLOOKUP($C99,D!$K:$R,3,),"")</f>
        <v/>
      </c>
      <c r="F99" s="44" t="str">
        <f>IFERROR(VLOOKUP($C99,D!$K:$R,7,),"")</f>
        <v/>
      </c>
      <c r="G99" s="44" t="str">
        <f>IFERROR(VLOOKUP($C99,D!$K:$R,8,),"")</f>
        <v/>
      </c>
    </row>
    <row r="100" spans="1:7" x14ac:dyDescent="0.4">
      <c r="A100" s="43">
        <f t="shared" si="1"/>
        <v>98</v>
      </c>
      <c r="B100" s="43" t="str">
        <f>IFERROR(VLOOKUP($C100,D!$K:$Y,15,),"")</f>
        <v/>
      </c>
      <c r="C100" s="45" t="str">
        <f>IFERROR(VLOOKUP($C$1&amp;$A100,D!$B:$K,10,FALSE),"")</f>
        <v/>
      </c>
      <c r="D100" s="43" t="str">
        <f>IFERROR(VLOOKUP(C100,D!K:R,5,),"")</f>
        <v/>
      </c>
      <c r="E100" s="43" t="str">
        <f>IFERROR(VLOOKUP($C100,D!$K:$R,3,),"")</f>
        <v/>
      </c>
      <c r="F100" s="44" t="str">
        <f>IFERROR(VLOOKUP($C100,D!$K:$R,7,),"")</f>
        <v/>
      </c>
      <c r="G100" s="44" t="str">
        <f>IFERROR(VLOOKUP($C100,D!$K:$R,8,),"")</f>
        <v/>
      </c>
    </row>
    <row r="101" spans="1:7" x14ac:dyDescent="0.4">
      <c r="A101" s="43">
        <f t="shared" si="1"/>
        <v>99</v>
      </c>
      <c r="B101" s="43" t="str">
        <f>IFERROR(VLOOKUP($C101,D!$K:$Y,15,),"")</f>
        <v/>
      </c>
      <c r="C101" s="45" t="str">
        <f>IFERROR(VLOOKUP($C$1&amp;$A101,D!$B:$K,10,FALSE),"")</f>
        <v/>
      </c>
      <c r="D101" s="43" t="str">
        <f>IFERROR(VLOOKUP(C101,D!K:R,5,),"")</f>
        <v/>
      </c>
      <c r="E101" s="43" t="str">
        <f>IFERROR(VLOOKUP($C101,D!$K:$R,3,),"")</f>
        <v/>
      </c>
      <c r="F101" s="44" t="str">
        <f>IFERROR(VLOOKUP($C101,D!$K:$R,7,),"")</f>
        <v/>
      </c>
      <c r="G101" s="44" t="str">
        <f>IFERROR(VLOOKUP($C101,D!$K:$R,8,),"")</f>
        <v/>
      </c>
    </row>
    <row r="102" spans="1:7" x14ac:dyDescent="0.4">
      <c r="A102" s="43">
        <f t="shared" si="1"/>
        <v>100</v>
      </c>
      <c r="B102" s="43" t="str">
        <f>IFERROR(VLOOKUP($C102,D!$K:$Y,15,),"")</f>
        <v/>
      </c>
      <c r="C102" s="45" t="str">
        <f>IFERROR(VLOOKUP($C$1&amp;$A102,D!$B:$K,10,FALSE),"")</f>
        <v/>
      </c>
      <c r="D102" s="43" t="str">
        <f>IFERROR(VLOOKUP(C102,D!K:R,5,),"")</f>
        <v/>
      </c>
      <c r="E102" s="43" t="str">
        <f>IFERROR(VLOOKUP($C102,D!$K:$R,3,),"")</f>
        <v/>
      </c>
      <c r="F102" s="44" t="str">
        <f>IFERROR(VLOOKUP($C102,D!$K:$R,7,),"")</f>
        <v/>
      </c>
      <c r="G102" s="44" t="str">
        <f>IFERROR(VLOOKUP($C102,D!$K:$R,8,),"")</f>
        <v/>
      </c>
    </row>
    <row r="103" spans="1:7" x14ac:dyDescent="0.4">
      <c r="A103" s="43">
        <f t="shared" si="1"/>
        <v>101</v>
      </c>
      <c r="B103" s="43" t="str">
        <f>IFERROR(VLOOKUP($C103,D!$K:$Y,15,),"")</f>
        <v/>
      </c>
      <c r="C103" s="45" t="str">
        <f>IFERROR(VLOOKUP($C$1&amp;$A103,D!$B:$K,10,FALSE),"")</f>
        <v/>
      </c>
      <c r="D103" s="43" t="str">
        <f>IFERROR(VLOOKUP(C103,D!K:R,5,),"")</f>
        <v/>
      </c>
      <c r="E103" s="43" t="str">
        <f>IFERROR(VLOOKUP($C103,D!$K:$R,3,),"")</f>
        <v/>
      </c>
      <c r="F103" s="44" t="str">
        <f>IFERROR(VLOOKUP($C103,D!$K:$R,7,),"")</f>
        <v/>
      </c>
      <c r="G103" s="44" t="str">
        <f>IFERROR(VLOOKUP($C103,D!$K:$R,8,),"")</f>
        <v/>
      </c>
    </row>
    <row r="104" spans="1:7" x14ac:dyDescent="0.4">
      <c r="A104" s="43">
        <f t="shared" si="1"/>
        <v>102</v>
      </c>
      <c r="B104" s="43" t="str">
        <f>IFERROR(VLOOKUP($C104,D!$K:$Y,15,),"")</f>
        <v/>
      </c>
      <c r="C104" s="45" t="str">
        <f>IFERROR(VLOOKUP($C$1&amp;$A104,D!$B:$K,10,FALSE),"")</f>
        <v/>
      </c>
      <c r="D104" s="43" t="str">
        <f>IFERROR(VLOOKUP(C104,D!K:R,5,),"")</f>
        <v/>
      </c>
      <c r="E104" s="43" t="str">
        <f>IFERROR(VLOOKUP($C104,D!$K:$R,3,),"")</f>
        <v/>
      </c>
      <c r="F104" s="44" t="str">
        <f>IFERROR(VLOOKUP($C104,D!$K:$R,7,),"")</f>
        <v/>
      </c>
      <c r="G104" s="44" t="str">
        <f>IFERROR(VLOOKUP($C104,D!$K:$R,8,),"")</f>
        <v/>
      </c>
    </row>
    <row r="105" spans="1:7" x14ac:dyDescent="0.4">
      <c r="A105" s="43">
        <f t="shared" si="1"/>
        <v>103</v>
      </c>
      <c r="B105" s="43" t="str">
        <f>IFERROR(VLOOKUP($C105,D!$K:$Y,15,),"")</f>
        <v/>
      </c>
      <c r="C105" s="45" t="str">
        <f>IFERROR(VLOOKUP($C$1&amp;$A105,D!$B:$K,10,FALSE),"")</f>
        <v/>
      </c>
      <c r="D105" s="43" t="str">
        <f>IFERROR(VLOOKUP(C105,D!K:R,5,),"")</f>
        <v/>
      </c>
      <c r="E105" s="43" t="str">
        <f>IFERROR(VLOOKUP($C105,D!$K:$R,3,),"")</f>
        <v/>
      </c>
      <c r="F105" s="44" t="str">
        <f>IFERROR(VLOOKUP($C105,D!$K:$R,7,),"")</f>
        <v/>
      </c>
      <c r="G105" s="44" t="str">
        <f>IFERROR(VLOOKUP($C105,D!$K:$R,8,),"")</f>
        <v/>
      </c>
    </row>
    <row r="106" spans="1:7" x14ac:dyDescent="0.4">
      <c r="A106" s="43">
        <f t="shared" si="1"/>
        <v>104</v>
      </c>
      <c r="B106" s="43" t="str">
        <f>IFERROR(VLOOKUP($C106,D!$K:$Y,15,),"")</f>
        <v/>
      </c>
      <c r="C106" s="45" t="str">
        <f>IFERROR(VLOOKUP($C$1&amp;$A106,D!$B:$K,10,FALSE),"")</f>
        <v/>
      </c>
      <c r="D106" s="43" t="str">
        <f>IFERROR(VLOOKUP(C106,D!K:R,5,),"")</f>
        <v/>
      </c>
      <c r="E106" s="43" t="str">
        <f>IFERROR(VLOOKUP($C106,D!$K:$R,3,),"")</f>
        <v/>
      </c>
      <c r="F106" s="44" t="str">
        <f>IFERROR(VLOOKUP($C106,D!$K:$R,7,),"")</f>
        <v/>
      </c>
      <c r="G106" s="44" t="str">
        <f>IFERROR(VLOOKUP($C106,D!$K:$R,8,),"")</f>
        <v/>
      </c>
    </row>
    <row r="107" spans="1:7" x14ac:dyDescent="0.4">
      <c r="A107" s="43">
        <f t="shared" si="1"/>
        <v>105</v>
      </c>
      <c r="B107" s="43" t="str">
        <f>IFERROR(VLOOKUP($C107,D!$K:$Y,15,),"")</f>
        <v/>
      </c>
      <c r="C107" s="45" t="str">
        <f>IFERROR(VLOOKUP($C$1&amp;$A107,D!$B:$K,10,FALSE),"")</f>
        <v/>
      </c>
      <c r="D107" s="43" t="str">
        <f>IFERROR(VLOOKUP(C107,D!K:R,5,),"")</f>
        <v/>
      </c>
      <c r="E107" s="43" t="str">
        <f>IFERROR(VLOOKUP($C107,D!$K:$R,3,),"")</f>
        <v/>
      </c>
      <c r="F107" s="44" t="str">
        <f>IFERROR(VLOOKUP($C107,D!$K:$R,7,),"")</f>
        <v/>
      </c>
      <c r="G107" s="44" t="str">
        <f>IFERROR(VLOOKUP($C107,D!$K:$R,8,),"")</f>
        <v/>
      </c>
    </row>
    <row r="108" spans="1:7" x14ac:dyDescent="0.4">
      <c r="A108" s="43">
        <f t="shared" si="1"/>
        <v>106</v>
      </c>
      <c r="B108" s="43" t="str">
        <f>IFERROR(VLOOKUP($C108,D!$K:$Y,15,),"")</f>
        <v/>
      </c>
      <c r="C108" s="45" t="str">
        <f>IFERROR(VLOOKUP($C$1&amp;$A108,D!$B:$K,10,FALSE),"")</f>
        <v/>
      </c>
      <c r="D108" s="43" t="str">
        <f>IFERROR(VLOOKUP(C108,D!K:R,5,),"")</f>
        <v/>
      </c>
      <c r="E108" s="43" t="str">
        <f>IFERROR(VLOOKUP($C108,D!$K:$R,3,),"")</f>
        <v/>
      </c>
      <c r="F108" s="44" t="str">
        <f>IFERROR(VLOOKUP($C108,D!$K:$R,7,),"")</f>
        <v/>
      </c>
      <c r="G108" s="44" t="str">
        <f>IFERROR(VLOOKUP($C108,D!$K:$R,8,),"")</f>
        <v/>
      </c>
    </row>
    <row r="109" spans="1:7" x14ac:dyDescent="0.4">
      <c r="A109" s="43">
        <f t="shared" si="1"/>
        <v>107</v>
      </c>
      <c r="B109" s="43" t="str">
        <f>IFERROR(VLOOKUP($C109,D!$K:$Y,15,),"")</f>
        <v/>
      </c>
      <c r="C109" s="45" t="str">
        <f>IFERROR(VLOOKUP($C$1&amp;$A109,D!$B:$K,10,FALSE),"")</f>
        <v/>
      </c>
      <c r="D109" s="43" t="str">
        <f>IFERROR(VLOOKUP(C109,D!K:R,5,),"")</f>
        <v/>
      </c>
      <c r="E109" s="43" t="str">
        <f>IFERROR(VLOOKUP($C109,D!$K:$R,3,),"")</f>
        <v/>
      </c>
      <c r="F109" s="44" t="str">
        <f>IFERROR(VLOOKUP($C109,D!$K:$R,7,),"")</f>
        <v/>
      </c>
      <c r="G109" s="44" t="str">
        <f>IFERROR(VLOOKUP($C109,D!$K:$R,8,),"")</f>
        <v/>
      </c>
    </row>
    <row r="110" spans="1:7" x14ac:dyDescent="0.4">
      <c r="A110" s="43">
        <f t="shared" si="1"/>
        <v>108</v>
      </c>
      <c r="B110" s="43" t="str">
        <f>IFERROR(VLOOKUP($C110,D!$K:$Y,15,),"")</f>
        <v/>
      </c>
      <c r="C110" s="45" t="str">
        <f>IFERROR(VLOOKUP($C$1&amp;$A110,D!$B:$K,10,FALSE),"")</f>
        <v/>
      </c>
      <c r="D110" s="43" t="str">
        <f>IFERROR(VLOOKUP(C110,D!K:R,5,),"")</f>
        <v/>
      </c>
      <c r="E110" s="43" t="str">
        <f>IFERROR(VLOOKUP($C110,D!$K:$R,3,),"")</f>
        <v/>
      </c>
      <c r="F110" s="44" t="str">
        <f>IFERROR(VLOOKUP($C110,D!$K:$R,7,),"")</f>
        <v/>
      </c>
      <c r="G110" s="44" t="str">
        <f>IFERROR(VLOOKUP($C110,D!$K:$R,8,),"")</f>
        <v/>
      </c>
    </row>
    <row r="111" spans="1:7" x14ac:dyDescent="0.4">
      <c r="A111" s="43">
        <f t="shared" si="1"/>
        <v>109</v>
      </c>
      <c r="B111" s="43" t="str">
        <f>IFERROR(VLOOKUP($C111,D!$K:$Y,15,),"")</f>
        <v/>
      </c>
      <c r="C111" s="45" t="str">
        <f>IFERROR(VLOOKUP($C$1&amp;$A111,D!$B:$K,10,FALSE),"")</f>
        <v/>
      </c>
      <c r="D111" s="43" t="str">
        <f>IFERROR(VLOOKUP(C111,D!K:R,5,),"")</f>
        <v/>
      </c>
      <c r="E111" s="43" t="str">
        <f>IFERROR(VLOOKUP($C111,D!$K:$R,3,),"")</f>
        <v/>
      </c>
      <c r="F111" s="44" t="str">
        <f>IFERROR(VLOOKUP($C111,D!$K:$R,7,),"")</f>
        <v/>
      </c>
      <c r="G111" s="44" t="str">
        <f>IFERROR(VLOOKUP($C111,D!$K:$R,8,),"")</f>
        <v/>
      </c>
    </row>
    <row r="112" spans="1:7" x14ac:dyDescent="0.4">
      <c r="A112" s="43">
        <f t="shared" si="1"/>
        <v>110</v>
      </c>
      <c r="B112" s="43" t="str">
        <f>IFERROR(VLOOKUP($C112,D!$K:$Y,15,),"")</f>
        <v/>
      </c>
      <c r="C112" s="45" t="str">
        <f>IFERROR(VLOOKUP($C$1&amp;$A112,D!$B:$K,10,FALSE),"")</f>
        <v/>
      </c>
      <c r="D112" s="43" t="str">
        <f>IFERROR(VLOOKUP(C112,D!K:R,5,),"")</f>
        <v/>
      </c>
      <c r="E112" s="43" t="str">
        <f>IFERROR(VLOOKUP($C112,D!$K:$R,3,),"")</f>
        <v/>
      </c>
      <c r="F112" s="44" t="str">
        <f>IFERROR(VLOOKUP($C112,D!$K:$R,7,),"")</f>
        <v/>
      </c>
      <c r="G112" s="44" t="str">
        <f>IFERROR(VLOOKUP($C112,D!$K:$R,8,),"")</f>
        <v/>
      </c>
    </row>
    <row r="113" spans="1:7" x14ac:dyDescent="0.4">
      <c r="A113" s="43">
        <f t="shared" si="1"/>
        <v>111</v>
      </c>
      <c r="B113" s="43" t="str">
        <f>IFERROR(VLOOKUP($C113,D!$K:$Y,15,),"")</f>
        <v/>
      </c>
      <c r="C113" s="45" t="str">
        <f>IFERROR(VLOOKUP($C$1&amp;$A113,D!$B:$K,10,FALSE),"")</f>
        <v/>
      </c>
      <c r="D113" s="43" t="str">
        <f>IFERROR(VLOOKUP(C113,D!K:R,5,),"")</f>
        <v/>
      </c>
      <c r="E113" s="43" t="str">
        <f>IFERROR(VLOOKUP($C113,D!$K:$R,3,),"")</f>
        <v/>
      </c>
      <c r="F113" s="44" t="str">
        <f>IFERROR(VLOOKUP($C113,D!$K:$R,7,),"")</f>
        <v/>
      </c>
      <c r="G113" s="44" t="str">
        <f>IFERROR(VLOOKUP($C113,D!$K:$R,8,),"")</f>
        <v/>
      </c>
    </row>
    <row r="114" spans="1:7" x14ac:dyDescent="0.4">
      <c r="A114" s="43">
        <f t="shared" si="1"/>
        <v>112</v>
      </c>
      <c r="B114" s="43" t="str">
        <f>IFERROR(VLOOKUP($C114,D!$K:$Y,15,),"")</f>
        <v/>
      </c>
      <c r="C114" s="45" t="str">
        <f>IFERROR(VLOOKUP($C$1&amp;$A114,D!$B:$K,10,FALSE),"")</f>
        <v/>
      </c>
      <c r="D114" s="43" t="str">
        <f>IFERROR(VLOOKUP(C114,D!K:R,5,),"")</f>
        <v/>
      </c>
      <c r="E114" s="43" t="str">
        <f>IFERROR(VLOOKUP($C114,D!$K:$R,3,),"")</f>
        <v/>
      </c>
      <c r="F114" s="44" t="str">
        <f>IFERROR(VLOOKUP($C114,D!$K:$R,7,),"")</f>
        <v/>
      </c>
      <c r="G114" s="44" t="str">
        <f>IFERROR(VLOOKUP($C114,D!$K:$R,8,),"")</f>
        <v/>
      </c>
    </row>
    <row r="115" spans="1:7" x14ac:dyDescent="0.4">
      <c r="A115" s="43">
        <f t="shared" si="1"/>
        <v>113</v>
      </c>
      <c r="B115" s="43" t="str">
        <f>IFERROR(VLOOKUP($C115,D!$K:$Y,15,),"")</f>
        <v/>
      </c>
      <c r="C115" s="45" t="str">
        <f>IFERROR(VLOOKUP($C$1&amp;$A115,D!$B:$K,10,FALSE),"")</f>
        <v/>
      </c>
      <c r="D115" s="43" t="str">
        <f>IFERROR(VLOOKUP(C115,D!K:R,5,),"")</f>
        <v/>
      </c>
      <c r="E115" s="43" t="str">
        <f>IFERROR(VLOOKUP($C115,D!$K:$R,3,),"")</f>
        <v/>
      </c>
      <c r="F115" s="44" t="str">
        <f>IFERROR(VLOOKUP($C115,D!$K:$R,7,),"")</f>
        <v/>
      </c>
      <c r="G115" s="44" t="str">
        <f>IFERROR(VLOOKUP($C115,D!$K:$R,8,),"")</f>
        <v/>
      </c>
    </row>
    <row r="116" spans="1:7" x14ac:dyDescent="0.4">
      <c r="A116" s="43">
        <f t="shared" si="1"/>
        <v>114</v>
      </c>
      <c r="B116" s="43" t="str">
        <f>IFERROR(VLOOKUP($C116,D!$K:$Y,15,),"")</f>
        <v/>
      </c>
      <c r="C116" s="45" t="str">
        <f>IFERROR(VLOOKUP($C$1&amp;$A116,D!$B:$K,10,FALSE),"")</f>
        <v/>
      </c>
      <c r="D116" s="43" t="str">
        <f>IFERROR(VLOOKUP(C116,D!K:R,5,),"")</f>
        <v/>
      </c>
      <c r="E116" s="43" t="str">
        <f>IFERROR(VLOOKUP($C116,D!$K:$R,3,),"")</f>
        <v/>
      </c>
      <c r="F116" s="44" t="str">
        <f>IFERROR(VLOOKUP($C116,D!$K:$R,7,),"")</f>
        <v/>
      </c>
      <c r="G116" s="44" t="str">
        <f>IFERROR(VLOOKUP($C116,D!$K:$R,8,),"")</f>
        <v/>
      </c>
    </row>
    <row r="117" spans="1:7" x14ac:dyDescent="0.4">
      <c r="A117" s="43">
        <f t="shared" si="1"/>
        <v>115</v>
      </c>
      <c r="B117" s="43" t="str">
        <f>IFERROR(VLOOKUP($C117,D!$K:$Y,15,),"")</f>
        <v/>
      </c>
      <c r="C117" s="45" t="str">
        <f>IFERROR(VLOOKUP($C$1&amp;$A117,D!$B:$K,10,FALSE),"")</f>
        <v/>
      </c>
      <c r="D117" s="43" t="str">
        <f>IFERROR(VLOOKUP(C117,D!K:R,5,),"")</f>
        <v/>
      </c>
      <c r="E117" s="43" t="str">
        <f>IFERROR(VLOOKUP($C117,D!$K:$R,3,),"")</f>
        <v/>
      </c>
      <c r="F117" s="44" t="str">
        <f>IFERROR(VLOOKUP($C117,D!$K:$R,7,),"")</f>
        <v/>
      </c>
      <c r="G117" s="44" t="str">
        <f>IFERROR(VLOOKUP($C117,D!$K:$R,8,),"")</f>
        <v/>
      </c>
    </row>
    <row r="118" spans="1:7" x14ac:dyDescent="0.4">
      <c r="A118" s="43">
        <f t="shared" si="1"/>
        <v>116</v>
      </c>
      <c r="B118" s="43" t="str">
        <f>IFERROR(VLOOKUP($C118,D!$K:$Y,15,),"")</f>
        <v/>
      </c>
      <c r="C118" s="45" t="str">
        <f>IFERROR(VLOOKUP($C$1&amp;$A118,D!$B:$K,10,FALSE),"")</f>
        <v/>
      </c>
      <c r="D118" s="43" t="str">
        <f>IFERROR(VLOOKUP(C118,D!K:R,5,),"")</f>
        <v/>
      </c>
      <c r="E118" s="43" t="str">
        <f>IFERROR(VLOOKUP($C118,D!$K:$R,3,),"")</f>
        <v/>
      </c>
      <c r="F118" s="44" t="str">
        <f>IFERROR(VLOOKUP($C118,D!$K:$R,7,),"")</f>
        <v/>
      </c>
      <c r="G118" s="44" t="str">
        <f>IFERROR(VLOOKUP($C118,D!$K:$R,8,),"")</f>
        <v/>
      </c>
    </row>
    <row r="119" spans="1:7" x14ac:dyDescent="0.4">
      <c r="A119" s="43">
        <f t="shared" si="1"/>
        <v>117</v>
      </c>
      <c r="B119" s="43" t="str">
        <f>IFERROR(VLOOKUP($C119,D!$K:$Y,15,),"")</f>
        <v/>
      </c>
      <c r="C119" s="45" t="str">
        <f>IFERROR(VLOOKUP($C$1&amp;$A119,D!$B:$K,10,FALSE),"")</f>
        <v/>
      </c>
      <c r="D119" s="43" t="str">
        <f>IFERROR(VLOOKUP(C119,D!K:R,5,),"")</f>
        <v/>
      </c>
      <c r="E119" s="43" t="str">
        <f>IFERROR(VLOOKUP($C119,D!$K:$R,3,),"")</f>
        <v/>
      </c>
      <c r="F119" s="44" t="str">
        <f>IFERROR(VLOOKUP($C119,D!$K:$R,7,),"")</f>
        <v/>
      </c>
      <c r="G119" s="44" t="str">
        <f>IFERROR(VLOOKUP($C119,D!$K:$R,8,),"")</f>
        <v/>
      </c>
    </row>
    <row r="120" spans="1:7" x14ac:dyDescent="0.4">
      <c r="A120" s="43">
        <f t="shared" si="1"/>
        <v>118</v>
      </c>
      <c r="B120" s="43" t="str">
        <f>IFERROR(VLOOKUP($C120,D!$K:$Y,15,),"")</f>
        <v/>
      </c>
      <c r="C120" s="45" t="str">
        <f>IFERROR(VLOOKUP($C$1&amp;$A120,D!$B:$K,10,FALSE),"")</f>
        <v/>
      </c>
      <c r="D120" s="43" t="str">
        <f>IFERROR(VLOOKUP(C120,D!K:R,5,),"")</f>
        <v/>
      </c>
      <c r="E120" s="43" t="str">
        <f>IFERROR(VLOOKUP($C120,D!$K:$R,3,),"")</f>
        <v/>
      </c>
      <c r="F120" s="44" t="str">
        <f>IFERROR(VLOOKUP($C120,D!$K:$R,7,),"")</f>
        <v/>
      </c>
      <c r="G120" s="44" t="str">
        <f>IFERROR(VLOOKUP($C120,D!$K:$R,8,),"")</f>
        <v/>
      </c>
    </row>
    <row r="121" spans="1:7" x14ac:dyDescent="0.4">
      <c r="A121" s="43">
        <f t="shared" si="1"/>
        <v>119</v>
      </c>
      <c r="B121" s="43" t="str">
        <f>IFERROR(VLOOKUP($C121,D!$K:$Y,15,),"")</f>
        <v/>
      </c>
      <c r="C121" s="45" t="str">
        <f>IFERROR(VLOOKUP($C$1&amp;$A121,D!$B:$K,10,FALSE),"")</f>
        <v/>
      </c>
      <c r="D121" s="43" t="str">
        <f>IFERROR(VLOOKUP(C121,D!K:R,5,),"")</f>
        <v/>
      </c>
      <c r="E121" s="43" t="str">
        <f>IFERROR(VLOOKUP($C121,D!$K:$R,3,),"")</f>
        <v/>
      </c>
      <c r="F121" s="44" t="str">
        <f>IFERROR(VLOOKUP($C121,D!$K:$R,7,),"")</f>
        <v/>
      </c>
      <c r="G121" s="44" t="str">
        <f>IFERROR(VLOOKUP($C121,D!$K:$R,8,),"")</f>
        <v/>
      </c>
    </row>
    <row r="122" spans="1:7" x14ac:dyDescent="0.4">
      <c r="A122" s="43">
        <f t="shared" si="1"/>
        <v>120</v>
      </c>
      <c r="B122" s="43" t="str">
        <f>IFERROR(VLOOKUP($C122,D!$K:$Y,15,),"")</f>
        <v/>
      </c>
      <c r="C122" s="45" t="str">
        <f>IFERROR(VLOOKUP($C$1&amp;$A122,D!$B:$K,10,FALSE),"")</f>
        <v/>
      </c>
      <c r="D122" s="43" t="str">
        <f>IFERROR(VLOOKUP(C122,D!K:R,5,),"")</f>
        <v/>
      </c>
      <c r="E122" s="43" t="str">
        <f>IFERROR(VLOOKUP($C122,D!$K:$R,3,),"")</f>
        <v/>
      </c>
      <c r="F122" s="44" t="str">
        <f>IFERROR(VLOOKUP($C122,D!$K:$R,7,),"")</f>
        <v/>
      </c>
      <c r="G122" s="44" t="str">
        <f>IFERROR(VLOOKUP($C122,D!$K:$R,8,),"")</f>
        <v/>
      </c>
    </row>
    <row r="123" spans="1:7" x14ac:dyDescent="0.4">
      <c r="A123" s="43">
        <f t="shared" si="1"/>
        <v>121</v>
      </c>
      <c r="B123" s="43" t="str">
        <f>IFERROR(VLOOKUP($C123,D!$K:$Y,15,),"")</f>
        <v/>
      </c>
      <c r="C123" s="45" t="str">
        <f>IFERROR(VLOOKUP($C$1&amp;$A123,D!$B:$K,10,FALSE),"")</f>
        <v/>
      </c>
      <c r="D123" s="43" t="str">
        <f>IFERROR(VLOOKUP(C123,D!K:R,5,),"")</f>
        <v/>
      </c>
      <c r="E123" s="43" t="str">
        <f>IFERROR(VLOOKUP($C123,D!$K:$R,3,),"")</f>
        <v/>
      </c>
      <c r="F123" s="44" t="str">
        <f>IFERROR(VLOOKUP($C123,D!$K:$R,7,),"")</f>
        <v/>
      </c>
      <c r="G123" s="44" t="str">
        <f>IFERROR(VLOOKUP($C123,D!$K:$R,8,),"")</f>
        <v/>
      </c>
    </row>
    <row r="124" spans="1:7" x14ac:dyDescent="0.4">
      <c r="A124" s="43">
        <f t="shared" si="1"/>
        <v>122</v>
      </c>
      <c r="B124" s="43" t="str">
        <f>IFERROR(VLOOKUP($C124,D!$K:$Y,15,),"")</f>
        <v/>
      </c>
      <c r="C124" s="45" t="str">
        <f>IFERROR(VLOOKUP($C$1&amp;$A124,D!$B:$K,10,FALSE),"")</f>
        <v/>
      </c>
      <c r="D124" s="43" t="str">
        <f>IFERROR(VLOOKUP(C124,D!K:R,5,),"")</f>
        <v/>
      </c>
      <c r="E124" s="43" t="str">
        <f>IFERROR(VLOOKUP($C124,D!$K:$R,3,),"")</f>
        <v/>
      </c>
      <c r="F124" s="44" t="str">
        <f>IFERROR(VLOOKUP($C124,D!$K:$R,7,),"")</f>
        <v/>
      </c>
      <c r="G124" s="44" t="str">
        <f>IFERROR(VLOOKUP($C124,D!$K:$R,8,),"")</f>
        <v/>
      </c>
    </row>
    <row r="125" spans="1:7" x14ac:dyDescent="0.4">
      <c r="A125" s="43">
        <f t="shared" si="1"/>
        <v>123</v>
      </c>
      <c r="B125" s="43" t="str">
        <f>IFERROR(VLOOKUP($C125,D!$K:$Y,15,),"")</f>
        <v/>
      </c>
      <c r="C125" s="45" t="str">
        <f>IFERROR(VLOOKUP($C$1&amp;$A125,D!$B:$K,10,FALSE),"")</f>
        <v/>
      </c>
      <c r="D125" s="43" t="str">
        <f>IFERROR(VLOOKUP(C125,D!K:R,5,),"")</f>
        <v/>
      </c>
      <c r="E125" s="43" t="str">
        <f>IFERROR(VLOOKUP($C125,D!$K:$R,3,),"")</f>
        <v/>
      </c>
      <c r="F125" s="44" t="str">
        <f>IFERROR(VLOOKUP($C125,D!$K:$R,7,),"")</f>
        <v/>
      </c>
      <c r="G125" s="44" t="str">
        <f>IFERROR(VLOOKUP($C125,D!$K:$R,8,),"")</f>
        <v/>
      </c>
    </row>
    <row r="126" spans="1:7" x14ac:dyDescent="0.4">
      <c r="A126" s="43">
        <f t="shared" si="1"/>
        <v>124</v>
      </c>
      <c r="B126" s="43" t="str">
        <f>IFERROR(VLOOKUP($C126,D!$K:$Y,15,),"")</f>
        <v/>
      </c>
      <c r="C126" s="45" t="str">
        <f>IFERROR(VLOOKUP($C$1&amp;$A126,D!$B:$K,10,FALSE),"")</f>
        <v/>
      </c>
      <c r="D126" s="43" t="str">
        <f>IFERROR(VLOOKUP(C126,D!K:R,5,),"")</f>
        <v/>
      </c>
      <c r="E126" s="43" t="str">
        <f>IFERROR(VLOOKUP($C126,D!$K:$R,3,),"")</f>
        <v/>
      </c>
      <c r="F126" s="44" t="str">
        <f>IFERROR(VLOOKUP($C126,D!$K:$R,7,),"")</f>
        <v/>
      </c>
      <c r="G126" s="44" t="str">
        <f>IFERROR(VLOOKUP($C126,D!$K:$R,8,),"")</f>
        <v/>
      </c>
    </row>
    <row r="127" spans="1:7" x14ac:dyDescent="0.4">
      <c r="A127" s="43">
        <f t="shared" si="1"/>
        <v>125</v>
      </c>
      <c r="B127" s="43" t="str">
        <f>IFERROR(VLOOKUP($C127,D!$K:$Y,15,),"")</f>
        <v/>
      </c>
      <c r="C127" s="45" t="str">
        <f>IFERROR(VLOOKUP($C$1&amp;$A127,D!$B:$K,10,FALSE),"")</f>
        <v/>
      </c>
      <c r="D127" s="43" t="str">
        <f>IFERROR(VLOOKUP(C127,D!K:R,5,),"")</f>
        <v/>
      </c>
      <c r="E127" s="43" t="str">
        <f>IFERROR(VLOOKUP($C127,D!$K:$R,3,),"")</f>
        <v/>
      </c>
      <c r="F127" s="44" t="str">
        <f>IFERROR(VLOOKUP($C127,D!$K:$R,7,),"")</f>
        <v/>
      </c>
      <c r="G127" s="44" t="str">
        <f>IFERROR(VLOOKUP($C127,D!$K:$R,8,),"")</f>
        <v/>
      </c>
    </row>
    <row r="128" spans="1:7" x14ac:dyDescent="0.4">
      <c r="A128" s="43">
        <f t="shared" si="1"/>
        <v>126</v>
      </c>
      <c r="B128" s="43" t="str">
        <f>IFERROR(VLOOKUP($C128,D!$K:$Y,15,),"")</f>
        <v/>
      </c>
      <c r="C128" s="45" t="str">
        <f>IFERROR(VLOOKUP($C$1&amp;$A128,D!$B:$K,10,FALSE),"")</f>
        <v/>
      </c>
      <c r="D128" s="43" t="str">
        <f>IFERROR(VLOOKUP(C128,D!K:R,5,),"")</f>
        <v/>
      </c>
      <c r="E128" s="43" t="str">
        <f>IFERROR(VLOOKUP($C128,D!$K:$R,3,),"")</f>
        <v/>
      </c>
      <c r="F128" s="44" t="str">
        <f>IFERROR(VLOOKUP($C128,D!$K:$R,7,),"")</f>
        <v/>
      </c>
      <c r="G128" s="44" t="str">
        <f>IFERROR(VLOOKUP($C128,D!$K:$R,8,),"")</f>
        <v/>
      </c>
    </row>
    <row r="129" spans="1:7" x14ac:dyDescent="0.4">
      <c r="A129" s="43">
        <f t="shared" si="1"/>
        <v>127</v>
      </c>
      <c r="B129" s="43" t="str">
        <f>IFERROR(VLOOKUP($C129,D!$K:$Y,15,),"")</f>
        <v/>
      </c>
      <c r="C129" s="45" t="str">
        <f>IFERROR(VLOOKUP($C$1&amp;$A129,D!$B:$K,10,FALSE),"")</f>
        <v/>
      </c>
      <c r="D129" s="43" t="str">
        <f>IFERROR(VLOOKUP(C129,D!K:R,5,),"")</f>
        <v/>
      </c>
      <c r="E129" s="43" t="str">
        <f>IFERROR(VLOOKUP($C129,D!$K:$R,3,),"")</f>
        <v/>
      </c>
      <c r="F129" s="44" t="str">
        <f>IFERROR(VLOOKUP($C129,D!$K:$R,7,),"")</f>
        <v/>
      </c>
      <c r="G129" s="44" t="str">
        <f>IFERROR(VLOOKUP($C129,D!$K:$R,8,),"")</f>
        <v/>
      </c>
    </row>
    <row r="130" spans="1:7" x14ac:dyDescent="0.4">
      <c r="A130" s="43">
        <f t="shared" si="1"/>
        <v>128</v>
      </c>
      <c r="B130" s="43" t="str">
        <f>IFERROR(VLOOKUP($C130,D!$K:$Y,15,),"")</f>
        <v/>
      </c>
      <c r="C130" s="45" t="str">
        <f>IFERROR(VLOOKUP($C$1&amp;$A130,D!$B:$K,10,FALSE),"")</f>
        <v/>
      </c>
      <c r="D130" s="43" t="str">
        <f>IFERROR(VLOOKUP(C130,D!K:R,5,),"")</f>
        <v/>
      </c>
      <c r="E130" s="43" t="str">
        <f>IFERROR(VLOOKUP($C130,D!$K:$R,3,),"")</f>
        <v/>
      </c>
      <c r="F130" s="44" t="str">
        <f>IFERROR(VLOOKUP($C130,D!$K:$R,7,),"")</f>
        <v/>
      </c>
      <c r="G130" s="44" t="str">
        <f>IFERROR(VLOOKUP($C130,D!$K:$R,8,),"")</f>
        <v/>
      </c>
    </row>
    <row r="131" spans="1:7" x14ac:dyDescent="0.4">
      <c r="A131" s="43">
        <f t="shared" si="1"/>
        <v>129</v>
      </c>
      <c r="B131" s="43" t="str">
        <f>IFERROR(VLOOKUP($C131,D!$K:$Y,15,),"")</f>
        <v/>
      </c>
      <c r="C131" s="45" t="str">
        <f>IFERROR(VLOOKUP($C$1&amp;$A131,D!$B:$K,10,FALSE),"")</f>
        <v/>
      </c>
      <c r="D131" s="43" t="str">
        <f>IFERROR(VLOOKUP(C131,D!K:R,5,),"")</f>
        <v/>
      </c>
      <c r="E131" s="43" t="str">
        <f>IFERROR(VLOOKUP($C131,D!$K:$R,3,),"")</f>
        <v/>
      </c>
      <c r="F131" s="44" t="str">
        <f>IFERROR(VLOOKUP($C131,D!$K:$R,7,),"")</f>
        <v/>
      </c>
      <c r="G131" s="44" t="str">
        <f>IFERROR(VLOOKUP($C131,D!$K:$R,8,),"")</f>
        <v/>
      </c>
    </row>
    <row r="132" spans="1:7" x14ac:dyDescent="0.4">
      <c r="A132" s="43">
        <f t="shared" si="1"/>
        <v>130</v>
      </c>
      <c r="B132" s="43" t="str">
        <f>IFERROR(VLOOKUP($C132,D!$K:$Y,15,),"")</f>
        <v/>
      </c>
      <c r="C132" s="45" t="str">
        <f>IFERROR(VLOOKUP($C$1&amp;$A132,D!$B:$K,10,FALSE),"")</f>
        <v/>
      </c>
      <c r="D132" s="43" t="str">
        <f>IFERROR(VLOOKUP(C132,D!K:R,5,),"")</f>
        <v/>
      </c>
      <c r="E132" s="43" t="str">
        <f>IFERROR(VLOOKUP($C132,D!$K:$R,3,),"")</f>
        <v/>
      </c>
      <c r="F132" s="44" t="str">
        <f>IFERROR(VLOOKUP($C132,D!$K:$R,7,),"")</f>
        <v/>
      </c>
      <c r="G132" s="44" t="str">
        <f>IFERROR(VLOOKUP($C132,D!$K:$R,8,),"")</f>
        <v/>
      </c>
    </row>
    <row r="133" spans="1:7" x14ac:dyDescent="0.4">
      <c r="A133" s="43">
        <f t="shared" si="1"/>
        <v>131</v>
      </c>
      <c r="B133" s="43" t="str">
        <f>IFERROR(VLOOKUP($C133,D!$K:$Y,15,),"")</f>
        <v/>
      </c>
      <c r="C133" s="45" t="str">
        <f>IFERROR(VLOOKUP($C$1&amp;$A133,D!$B:$K,10,FALSE),"")</f>
        <v/>
      </c>
      <c r="D133" s="43" t="str">
        <f>IFERROR(VLOOKUP(C133,D!K:R,5,),"")</f>
        <v/>
      </c>
      <c r="E133" s="43" t="str">
        <f>IFERROR(VLOOKUP($C133,D!$K:$R,3,),"")</f>
        <v/>
      </c>
      <c r="F133" s="44" t="str">
        <f>IFERROR(VLOOKUP($C133,D!$K:$R,7,),"")</f>
        <v/>
      </c>
      <c r="G133" s="44" t="str">
        <f>IFERROR(VLOOKUP($C133,D!$K:$R,8,),"")</f>
        <v/>
      </c>
    </row>
    <row r="134" spans="1:7" x14ac:dyDescent="0.4">
      <c r="A134" s="43">
        <f t="shared" ref="A134" si="2">A133+1</f>
        <v>132</v>
      </c>
      <c r="B134" s="43" t="str">
        <f>IFERROR(VLOOKUP($C134,D!$K:$Y,15,),"")</f>
        <v/>
      </c>
      <c r="C134" s="45" t="str">
        <f>IFERROR(VLOOKUP($C$1&amp;$A134,D!$B:$K,10,FALSE),"")</f>
        <v/>
      </c>
      <c r="D134" s="43" t="str">
        <f>IFERROR(VLOOKUP(C134,D!K:R,5,),"")</f>
        <v/>
      </c>
      <c r="E134" s="43" t="str">
        <f>IFERROR(VLOOKUP($C134,D!$K:$R,3,),"")</f>
        <v/>
      </c>
      <c r="F134" s="44" t="str">
        <f>IFERROR(VLOOKUP($C134,D!$K:$R,7,),"")</f>
        <v/>
      </c>
      <c r="G134" s="44" t="str">
        <f>IFERROR(VLOOKUP($C134,D!$K:$R,8,),"")</f>
        <v/>
      </c>
    </row>
    <row r="135" spans="1:7" x14ac:dyDescent="0.4">
      <c r="A135" s="43">
        <f t="shared" si="1"/>
        <v>133</v>
      </c>
      <c r="B135" s="43" t="str">
        <f>IFERROR(VLOOKUP($C135,D!$K:$Y,15,),"")</f>
        <v/>
      </c>
      <c r="C135" s="45" t="str">
        <f>IFERROR(VLOOKUP($C$1&amp;$A135,D!$B:$K,10,FALSE),"")</f>
        <v/>
      </c>
      <c r="D135" s="43" t="str">
        <f>IFERROR(VLOOKUP(C135,D!K:R,5,),"")</f>
        <v/>
      </c>
      <c r="E135" s="43" t="str">
        <f>IFERROR(VLOOKUP($C135,D!$K:$R,3,),"")</f>
        <v/>
      </c>
      <c r="F135" s="44" t="str">
        <f>IFERROR(VLOOKUP($C135,D!$K:$R,7,),"")</f>
        <v/>
      </c>
      <c r="G135" s="44" t="str">
        <f>IFERROR(VLOOKUP($C135,D!$K:$R,8,),"")</f>
        <v/>
      </c>
    </row>
    <row r="136" spans="1:7" x14ac:dyDescent="0.4">
      <c r="A136" s="43">
        <f t="shared" ref="A136:A152" si="3">A135+1</f>
        <v>134</v>
      </c>
      <c r="B136" s="43" t="str">
        <f>IFERROR(VLOOKUP($C136,D!$K:$Y,15,),"")</f>
        <v/>
      </c>
      <c r="C136" s="45" t="str">
        <f>IFERROR(VLOOKUP($C$1&amp;$A136,D!$B:$K,10,FALSE),"")</f>
        <v/>
      </c>
      <c r="D136" s="43" t="str">
        <f>IFERROR(VLOOKUP(C136,D!K:R,5,),"")</f>
        <v/>
      </c>
      <c r="E136" s="43" t="str">
        <f>IFERROR(VLOOKUP($C136,D!$K:$R,3,),"")</f>
        <v/>
      </c>
      <c r="F136" s="44" t="str">
        <f>IFERROR(VLOOKUP($C136,D!$K:$R,7,),"")</f>
        <v/>
      </c>
      <c r="G136" s="44" t="str">
        <f>IFERROR(VLOOKUP($C136,D!$K:$R,8,),"")</f>
        <v/>
      </c>
    </row>
    <row r="137" spans="1:7" x14ac:dyDescent="0.4">
      <c r="A137" s="43">
        <f t="shared" si="3"/>
        <v>135</v>
      </c>
      <c r="B137" s="43" t="str">
        <f>IFERROR(VLOOKUP($C137,D!$K:$Y,15,),"")</f>
        <v/>
      </c>
      <c r="C137" s="45" t="str">
        <f>IFERROR(VLOOKUP($C$1&amp;$A137,D!$B:$K,10,FALSE),"")</f>
        <v/>
      </c>
      <c r="D137" s="43" t="str">
        <f>IFERROR(VLOOKUP(C137,D!K:R,5,),"")</f>
        <v/>
      </c>
      <c r="E137" s="43" t="str">
        <f>IFERROR(VLOOKUP($C137,D!$K:$R,3,),"")</f>
        <v/>
      </c>
      <c r="F137" s="44" t="str">
        <f>IFERROR(VLOOKUP($C137,D!$K:$R,7,),"")</f>
        <v/>
      </c>
      <c r="G137" s="44" t="str">
        <f>IFERROR(VLOOKUP($C137,D!$K:$R,8,),"")</f>
        <v/>
      </c>
    </row>
    <row r="138" spans="1:7" x14ac:dyDescent="0.4">
      <c r="A138" s="43">
        <f t="shared" si="3"/>
        <v>136</v>
      </c>
      <c r="B138" s="43" t="str">
        <f>IFERROR(VLOOKUP($C138,D!$K:$Y,15,),"")</f>
        <v/>
      </c>
      <c r="C138" s="45" t="str">
        <f>IFERROR(VLOOKUP($C$1&amp;$A138,D!$B:$K,10,FALSE),"")</f>
        <v/>
      </c>
      <c r="D138" s="43" t="str">
        <f>IFERROR(VLOOKUP(C138,D!K:R,5,),"")</f>
        <v/>
      </c>
      <c r="E138" s="43" t="str">
        <f>IFERROR(VLOOKUP($C138,D!$K:$R,3,),"")</f>
        <v/>
      </c>
      <c r="F138" s="44" t="str">
        <f>IFERROR(VLOOKUP($C138,D!$K:$R,7,),"")</f>
        <v/>
      </c>
      <c r="G138" s="44" t="str">
        <f>IFERROR(VLOOKUP($C138,D!$K:$R,8,),"")</f>
        <v/>
      </c>
    </row>
    <row r="139" spans="1:7" x14ac:dyDescent="0.4">
      <c r="A139" s="43">
        <f t="shared" si="3"/>
        <v>137</v>
      </c>
      <c r="B139" s="43" t="str">
        <f>IFERROR(VLOOKUP($C139,D!$K:$Y,15,),"")</f>
        <v/>
      </c>
      <c r="C139" s="45" t="str">
        <f>IFERROR(VLOOKUP($C$1&amp;$A139,D!$B:$K,10,FALSE),"")</f>
        <v/>
      </c>
      <c r="D139" s="43" t="str">
        <f>IFERROR(VLOOKUP(C139,D!K:R,5,),"")</f>
        <v/>
      </c>
      <c r="E139" s="43" t="str">
        <f>IFERROR(VLOOKUP($C139,D!$K:$R,3,),"")</f>
        <v/>
      </c>
      <c r="F139" s="44" t="str">
        <f>IFERROR(VLOOKUP($C139,D!$K:$R,7,),"")</f>
        <v/>
      </c>
      <c r="G139" s="44" t="str">
        <f>IFERROR(VLOOKUP($C139,D!$K:$R,8,),"")</f>
        <v/>
      </c>
    </row>
    <row r="140" spans="1:7" x14ac:dyDescent="0.4">
      <c r="A140" s="43">
        <f t="shared" si="3"/>
        <v>138</v>
      </c>
      <c r="B140" s="43" t="str">
        <f>IFERROR(VLOOKUP($C140,D!$K:$Y,15,),"")</f>
        <v/>
      </c>
      <c r="C140" s="45" t="str">
        <f>IFERROR(VLOOKUP($C$1&amp;$A140,D!$B:$K,10,FALSE),"")</f>
        <v/>
      </c>
      <c r="D140" s="43" t="str">
        <f>IFERROR(VLOOKUP(C140,D!K:R,5,),"")</f>
        <v/>
      </c>
      <c r="E140" s="43" t="str">
        <f>IFERROR(VLOOKUP($C140,D!$K:$R,3,),"")</f>
        <v/>
      </c>
      <c r="F140" s="44" t="str">
        <f>IFERROR(VLOOKUP($C140,D!$K:$R,7,),"")</f>
        <v/>
      </c>
      <c r="G140" s="44" t="str">
        <f>IFERROR(VLOOKUP($C140,D!$K:$R,8,),"")</f>
        <v/>
      </c>
    </row>
    <row r="141" spans="1:7" x14ac:dyDescent="0.4">
      <c r="A141" s="43">
        <f t="shared" si="3"/>
        <v>139</v>
      </c>
      <c r="B141" s="43" t="str">
        <f>IFERROR(VLOOKUP($C141,D!$K:$Y,15,),"")</f>
        <v/>
      </c>
      <c r="C141" s="45" t="str">
        <f>IFERROR(VLOOKUP($C$1&amp;$A141,D!$B:$K,10,FALSE),"")</f>
        <v/>
      </c>
      <c r="D141" s="43" t="str">
        <f>IFERROR(VLOOKUP(C141,D!K:R,5,),"")</f>
        <v/>
      </c>
      <c r="E141" s="43" t="str">
        <f>IFERROR(VLOOKUP($C141,D!$K:$R,3,),"")</f>
        <v/>
      </c>
      <c r="F141" s="44" t="str">
        <f>IFERROR(VLOOKUP($C141,D!$K:$R,7,),"")</f>
        <v/>
      </c>
      <c r="G141" s="44" t="str">
        <f>IFERROR(VLOOKUP($C141,D!$K:$R,8,),"")</f>
        <v/>
      </c>
    </row>
    <row r="142" spans="1:7" x14ac:dyDescent="0.4">
      <c r="A142" s="43">
        <f t="shared" si="3"/>
        <v>140</v>
      </c>
      <c r="B142" s="43" t="str">
        <f>IFERROR(VLOOKUP($C142,D!$K:$Y,15,),"")</f>
        <v/>
      </c>
      <c r="C142" s="45" t="str">
        <f>IFERROR(VLOOKUP($C$1&amp;$A142,D!$B:$K,10,FALSE),"")</f>
        <v/>
      </c>
      <c r="D142" s="43" t="str">
        <f>IFERROR(VLOOKUP(C142,D!K:R,5,),"")</f>
        <v/>
      </c>
      <c r="E142" s="43" t="str">
        <f>IFERROR(VLOOKUP($C142,D!$K:$R,3,),"")</f>
        <v/>
      </c>
      <c r="F142" s="44" t="str">
        <f>IFERROR(VLOOKUP($C142,D!$K:$R,7,),"")</f>
        <v/>
      </c>
      <c r="G142" s="44" t="str">
        <f>IFERROR(VLOOKUP($C142,D!$K:$R,8,),"")</f>
        <v/>
      </c>
    </row>
    <row r="143" spans="1:7" x14ac:dyDescent="0.4">
      <c r="A143" s="43">
        <f t="shared" si="3"/>
        <v>141</v>
      </c>
      <c r="B143" s="43" t="str">
        <f>IFERROR(VLOOKUP($C143,D!$K:$Y,15,),"")</f>
        <v/>
      </c>
      <c r="C143" s="45" t="str">
        <f>IFERROR(VLOOKUP($C$1&amp;$A143,D!$B:$K,10,FALSE),"")</f>
        <v/>
      </c>
      <c r="D143" s="43" t="str">
        <f>IFERROR(VLOOKUP(C143,D!K:R,5,),"")</f>
        <v/>
      </c>
      <c r="E143" s="43" t="str">
        <f>IFERROR(VLOOKUP($C143,D!$K:$R,3,),"")</f>
        <v/>
      </c>
      <c r="F143" s="44" t="str">
        <f>IFERROR(VLOOKUP($C143,D!$K:$R,7,),"")</f>
        <v/>
      </c>
      <c r="G143" s="44" t="str">
        <f>IFERROR(VLOOKUP($C143,D!$K:$R,8,),"")</f>
        <v/>
      </c>
    </row>
    <row r="144" spans="1:7" x14ac:dyDescent="0.4">
      <c r="A144" s="43">
        <f t="shared" si="3"/>
        <v>142</v>
      </c>
      <c r="B144" s="43" t="str">
        <f>IFERROR(VLOOKUP($C144,D!$K:$Y,15,),"")</f>
        <v/>
      </c>
      <c r="C144" s="45" t="str">
        <f>IFERROR(VLOOKUP($C$1&amp;$A144,D!$B:$K,10,FALSE),"")</f>
        <v/>
      </c>
      <c r="D144" s="43" t="str">
        <f>IFERROR(VLOOKUP(C144,D!K:R,5,),"")</f>
        <v/>
      </c>
      <c r="E144" s="43" t="str">
        <f>IFERROR(VLOOKUP($C144,D!$K:$R,3,),"")</f>
        <v/>
      </c>
      <c r="F144" s="44" t="str">
        <f>IFERROR(VLOOKUP($C144,D!$K:$R,7,),"")</f>
        <v/>
      </c>
      <c r="G144" s="44" t="str">
        <f>IFERROR(VLOOKUP($C144,D!$K:$R,8,),"")</f>
        <v/>
      </c>
    </row>
    <row r="145" spans="1:7" x14ac:dyDescent="0.4">
      <c r="A145" s="43">
        <f t="shared" si="3"/>
        <v>143</v>
      </c>
      <c r="B145" s="43" t="str">
        <f>IFERROR(VLOOKUP($C145,D!$K:$Y,15,),"")</f>
        <v/>
      </c>
      <c r="C145" s="45" t="str">
        <f>IFERROR(VLOOKUP($C$1&amp;$A145,D!$B:$K,10,FALSE),"")</f>
        <v/>
      </c>
      <c r="D145" s="43" t="str">
        <f>IFERROR(VLOOKUP(C145,D!K:R,5,),"")</f>
        <v/>
      </c>
      <c r="E145" s="43" t="str">
        <f>IFERROR(VLOOKUP($C145,D!$K:$R,3,),"")</f>
        <v/>
      </c>
      <c r="F145" s="44" t="str">
        <f>IFERROR(VLOOKUP($C145,D!$K:$R,7,),"")</f>
        <v/>
      </c>
      <c r="G145" s="44" t="str">
        <f>IFERROR(VLOOKUP($C145,D!$K:$R,8,),"")</f>
        <v/>
      </c>
    </row>
    <row r="146" spans="1:7" x14ac:dyDescent="0.4">
      <c r="A146" s="43">
        <f t="shared" si="3"/>
        <v>144</v>
      </c>
      <c r="B146" s="43" t="str">
        <f>IFERROR(VLOOKUP($C146,D!$K:$Y,15,),"")</f>
        <v/>
      </c>
      <c r="C146" s="45" t="str">
        <f>IFERROR(VLOOKUP($C$1&amp;$A146,D!$B:$K,10,FALSE),"")</f>
        <v/>
      </c>
      <c r="D146" s="43" t="str">
        <f>IFERROR(VLOOKUP(C146,D!K:R,5,),"")</f>
        <v/>
      </c>
      <c r="E146" s="43" t="str">
        <f>IFERROR(VLOOKUP($C146,D!$K:$R,3,),"")</f>
        <v/>
      </c>
      <c r="F146" s="44" t="str">
        <f>IFERROR(VLOOKUP($C146,D!$K:$R,7,),"")</f>
        <v/>
      </c>
      <c r="G146" s="44" t="str">
        <f>IFERROR(VLOOKUP($C146,D!$K:$R,8,),"")</f>
        <v/>
      </c>
    </row>
    <row r="147" spans="1:7" x14ac:dyDescent="0.4">
      <c r="A147" s="43">
        <f t="shared" si="3"/>
        <v>145</v>
      </c>
      <c r="B147" s="43" t="str">
        <f>IFERROR(VLOOKUP($C147,D!$K:$Y,15,),"")</f>
        <v/>
      </c>
      <c r="C147" s="45" t="str">
        <f>IFERROR(VLOOKUP($C$1&amp;$A147,D!$B:$K,10,FALSE),"")</f>
        <v/>
      </c>
      <c r="D147" s="43" t="str">
        <f>IFERROR(VLOOKUP(C147,D!K:R,5,),"")</f>
        <v/>
      </c>
      <c r="E147" s="43" t="str">
        <f>IFERROR(VLOOKUP($C147,D!$K:$R,3,),"")</f>
        <v/>
      </c>
      <c r="F147" s="44" t="str">
        <f>IFERROR(VLOOKUP($C147,D!$K:$R,7,),"")</f>
        <v/>
      </c>
      <c r="G147" s="44" t="str">
        <f>IFERROR(VLOOKUP($C147,D!$K:$R,8,),"")</f>
        <v/>
      </c>
    </row>
    <row r="148" spans="1:7" x14ac:dyDescent="0.4">
      <c r="A148" s="43">
        <f t="shared" si="3"/>
        <v>146</v>
      </c>
      <c r="B148" s="43" t="str">
        <f>IFERROR(VLOOKUP($C148,D!$K:$Y,15,),"")</f>
        <v/>
      </c>
      <c r="C148" s="45" t="str">
        <f>IFERROR(VLOOKUP($C$1&amp;$A148,D!$B:$K,10,FALSE),"")</f>
        <v/>
      </c>
      <c r="D148" s="43" t="str">
        <f>IFERROR(VLOOKUP(C148,D!K:R,5,),"")</f>
        <v/>
      </c>
      <c r="E148" s="43" t="str">
        <f>IFERROR(VLOOKUP($C148,D!$K:$R,3,),"")</f>
        <v/>
      </c>
      <c r="F148" s="44" t="str">
        <f>IFERROR(VLOOKUP($C148,D!$K:$R,7,),"")</f>
        <v/>
      </c>
      <c r="G148" s="44" t="str">
        <f>IFERROR(VLOOKUP($C148,D!$K:$R,8,),"")</f>
        <v/>
      </c>
    </row>
    <row r="149" spans="1:7" x14ac:dyDescent="0.4">
      <c r="A149" s="43">
        <f t="shared" si="3"/>
        <v>147</v>
      </c>
      <c r="B149" s="43" t="str">
        <f>IFERROR(VLOOKUP($C149,D!$K:$Y,15,),"")</f>
        <v/>
      </c>
      <c r="C149" s="45" t="str">
        <f>IFERROR(VLOOKUP($C$1&amp;$A149,D!$B:$K,10,FALSE),"")</f>
        <v/>
      </c>
      <c r="D149" s="43" t="str">
        <f>IFERROR(VLOOKUP(C149,D!K:R,5,),"")</f>
        <v/>
      </c>
      <c r="E149" s="43" t="str">
        <f>IFERROR(VLOOKUP($C149,D!$K:$R,3,),"")</f>
        <v/>
      </c>
      <c r="F149" s="44" t="str">
        <f>IFERROR(VLOOKUP($C149,D!$K:$R,7,),"")</f>
        <v/>
      </c>
      <c r="G149" s="44" t="str">
        <f>IFERROR(VLOOKUP($C149,D!$K:$R,8,),"")</f>
        <v/>
      </c>
    </row>
    <row r="150" spans="1:7" x14ac:dyDescent="0.4">
      <c r="A150" s="43">
        <f t="shared" si="3"/>
        <v>148</v>
      </c>
      <c r="B150" s="43" t="str">
        <f>IFERROR(VLOOKUP($C150,D!$K:$Y,15,),"")</f>
        <v/>
      </c>
      <c r="C150" s="45" t="str">
        <f>IFERROR(VLOOKUP($C$1&amp;$A150,D!$B:$K,10,FALSE),"")</f>
        <v/>
      </c>
      <c r="D150" s="43" t="str">
        <f>IFERROR(VLOOKUP(C150,D!K:R,5,),"")</f>
        <v/>
      </c>
      <c r="E150" s="43" t="str">
        <f>IFERROR(VLOOKUP($C150,D!$K:$R,3,),"")</f>
        <v/>
      </c>
      <c r="F150" s="44" t="str">
        <f>IFERROR(VLOOKUP($C150,D!$K:$R,7,),"")</f>
        <v/>
      </c>
      <c r="G150" s="44" t="str">
        <f>IFERROR(VLOOKUP($C150,D!$K:$R,8,),"")</f>
        <v/>
      </c>
    </row>
    <row r="151" spans="1:7" x14ac:dyDescent="0.4">
      <c r="A151" s="43">
        <f t="shared" si="3"/>
        <v>149</v>
      </c>
      <c r="B151" s="43" t="str">
        <f>IFERROR(VLOOKUP($C151,D!$K:$Y,15,),"")</f>
        <v/>
      </c>
      <c r="C151" s="45" t="str">
        <f>IFERROR(VLOOKUP($C$1&amp;$A151,D!$B:$K,10,FALSE),"")</f>
        <v/>
      </c>
      <c r="D151" s="43" t="str">
        <f>IFERROR(VLOOKUP(C151,D!K:R,5,),"")</f>
        <v/>
      </c>
      <c r="E151" s="43" t="str">
        <f>IFERROR(VLOOKUP($C151,D!$K:$R,3,),"")</f>
        <v/>
      </c>
      <c r="F151" s="44" t="str">
        <f>IFERROR(VLOOKUP($C151,D!$K:$R,7,),"")</f>
        <v/>
      </c>
      <c r="G151" s="44" t="str">
        <f>IFERROR(VLOOKUP($C151,D!$K:$R,8,),"")</f>
        <v/>
      </c>
    </row>
    <row r="152" spans="1:7" x14ac:dyDescent="0.4">
      <c r="A152" s="43">
        <f t="shared" si="3"/>
        <v>150</v>
      </c>
      <c r="B152" s="43" t="str">
        <f>IFERROR(VLOOKUP($C152,D!$K:$Y,15,),"")</f>
        <v/>
      </c>
      <c r="C152" s="45" t="str">
        <f>IFERROR(VLOOKUP($C$1&amp;$A152,D!$B:$K,10,FALSE),"")</f>
        <v/>
      </c>
      <c r="D152" s="43" t="str">
        <f>IFERROR(VLOOKUP(C152,D!K:R,5,),"")</f>
        <v/>
      </c>
      <c r="E152" s="43" t="str">
        <f>IFERROR(VLOOKUP($C152,D!$K:$R,3,),"")</f>
        <v/>
      </c>
      <c r="F152" s="44" t="str">
        <f>IFERROR(VLOOKUP($C152,D!$K:$R,7,),"")</f>
        <v/>
      </c>
      <c r="G152" s="44" t="str">
        <f>IFERROR(VLOOKUP($C152,D!$K:$R,8,),"")</f>
        <v/>
      </c>
    </row>
  </sheetData>
  <phoneticPr fontId="1"/>
  <conditionalFormatting sqref="A3:G152">
    <cfRule type="expression" dxfId="0" priority="1">
      <formula>MOD(ROW(),2)=0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0EB3476-5846-4F32-B8CA-9EAA1415F038}">
          <x14:formula1>
            <xm:f>M!$B$2:$B$32</xm:f>
          </x14:formula1>
          <xm:sqref>C1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6482102-43f5-4d7e-b97b-6cc4a0a3a56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0AA71005047964A832AEE165DE03173" ma:contentTypeVersion="17" ma:contentTypeDescription="新しいドキュメントを作成します。" ma:contentTypeScope="" ma:versionID="5505fc1f13f392719ef2a53b281f684e">
  <xsd:schema xmlns:xsd="http://www.w3.org/2001/XMLSchema" xmlns:xs="http://www.w3.org/2001/XMLSchema" xmlns:p="http://schemas.microsoft.com/office/2006/metadata/properties" xmlns:ns3="2c38ee51-8a29-4b54-8aa5-0fc477816191" xmlns:ns4="26482102-43f5-4d7e-b97b-6cc4a0a3a56b" targetNamespace="http://schemas.microsoft.com/office/2006/metadata/properties" ma:root="true" ma:fieldsID="b6ee79478351ba7eee629b81944214fc" ns3:_="" ns4:_="">
    <xsd:import namespace="2c38ee51-8a29-4b54-8aa5-0fc477816191"/>
    <xsd:import namespace="26482102-43f5-4d7e-b97b-6cc4a0a3a56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8ee51-8a29-4b54-8aa5-0fc477816191"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482102-43f5-4d7e-b97b-6cc4a0a3a56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7CB32C-8D92-4A58-9462-63BC62676200}">
  <ds:schemaRefs>
    <ds:schemaRef ds:uri="2c38ee51-8a29-4b54-8aa5-0fc477816191"/>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26482102-43f5-4d7e-b97b-6cc4a0a3a56b"/>
    <ds:schemaRef ds:uri="http://purl.org/dc/terms/"/>
  </ds:schemaRefs>
</ds:datastoreItem>
</file>

<file path=customXml/itemProps2.xml><?xml version="1.0" encoding="utf-8"?>
<ds:datastoreItem xmlns:ds="http://schemas.openxmlformats.org/officeDocument/2006/customXml" ds:itemID="{837863C1-57DA-4937-B72A-A117DCA99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8ee51-8a29-4b54-8aa5-0fc477816191"/>
    <ds:schemaRef ds:uri="26482102-43f5-4d7e-b97b-6cc4a0a3a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64E885-314A-4EF8-B4D4-0C339BAEE8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vt:lpstr>
      <vt:lpstr>D</vt:lpstr>
      <vt:lpstr>注文書</vt:lpstr>
      <vt:lpstr>カテゴリ選択リスト</vt:lpstr>
      <vt:lpstr>D!_4本組用</vt:lpstr>
      <vt:lpstr>D!_4本組用_2</vt:lpstr>
      <vt:lpstr>D!先頭</vt:lpstr>
      <vt:lpstr>D!先頭_1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2022-08-29T05:19:50Z</dcterms:created>
  <dcterms:modified xsi:type="dcterms:W3CDTF">2025-11-29T05:08:42Z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0x01010010AA71005047964A832AEE165DE03173</vt:lpwstr>
  </property>
</Properties>
</file>